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6\"/>
    </mc:Choice>
  </mc:AlternateContent>
  <bookViews>
    <workbookView xWindow="360" yWindow="90" windowWidth="10920" windowHeight="6435"/>
  </bookViews>
  <sheets>
    <sheet name="_рік_ (2)" sheetId="3" r:id="rId1"/>
  </sheets>
  <definedNames>
    <definedName name="_xlnm._FilterDatabase" localSheetId="0" hidden="1">'_рік_ (2)'!$A$1:$L$323</definedName>
    <definedName name="_xlnm.Print_Titles" localSheetId="0">'_рік_ (2)'!$3:$4</definedName>
    <definedName name="_xlnm.Print_Area" localSheetId="0">'_рік_ (2)'!$B$1:$O$322</definedName>
  </definedNames>
  <calcPr calcId="152511"/>
</workbook>
</file>

<file path=xl/calcChain.xml><?xml version="1.0" encoding="utf-8"?>
<calcChain xmlns="http://schemas.openxmlformats.org/spreadsheetml/2006/main">
  <c r="N214" i="3" l="1"/>
  <c r="N215" i="3"/>
  <c r="N216" i="3"/>
  <c r="N218" i="3"/>
  <c r="N219" i="3"/>
  <c r="N220" i="3"/>
  <c r="N206" i="3"/>
  <c r="N207" i="3"/>
  <c r="N161" i="3"/>
  <c r="N162" i="3"/>
  <c r="N127" i="3"/>
  <c r="N122" i="3"/>
  <c r="N112" i="3"/>
  <c r="N113" i="3"/>
  <c r="N114" i="3"/>
  <c r="N115" i="3"/>
  <c r="N116" i="3"/>
  <c r="N75" i="3"/>
  <c r="N70" i="3"/>
  <c r="I316" i="3"/>
  <c r="I170" i="3"/>
  <c r="F139" i="3" l="1"/>
  <c r="N59" i="3" l="1"/>
  <c r="G113" i="3" l="1"/>
  <c r="H113" i="3"/>
  <c r="F113" i="3"/>
  <c r="E84" i="3"/>
  <c r="I100" i="3"/>
  <c r="K100" i="3"/>
  <c r="L100" i="3"/>
  <c r="N100" i="3"/>
  <c r="O100" i="3"/>
  <c r="E71" i="3" l="1"/>
  <c r="E52" i="3"/>
  <c r="N270" i="3" l="1"/>
  <c r="N267" i="3"/>
  <c r="M71" i="3" l="1"/>
  <c r="M60" i="3"/>
  <c r="N160" i="3" l="1"/>
  <c r="N159" i="3"/>
  <c r="N136" i="3"/>
  <c r="N222" i="3" l="1"/>
  <c r="O222" i="3"/>
  <c r="I222" i="3"/>
  <c r="K222" i="3"/>
  <c r="G139" i="3"/>
  <c r="N265" i="3" l="1"/>
  <c r="N204" i="3"/>
  <c r="N205" i="3"/>
  <c r="N221" i="3" l="1"/>
  <c r="N223" i="3"/>
  <c r="N170" i="3"/>
  <c r="N40" i="3"/>
  <c r="N41" i="3"/>
  <c r="N42" i="3"/>
  <c r="N43" i="3"/>
  <c r="N44" i="3"/>
  <c r="N45" i="3"/>
  <c r="N46" i="3"/>
  <c r="N47" i="3"/>
  <c r="N48" i="3"/>
  <c r="G209" i="3" l="1"/>
  <c r="N163" i="3" l="1"/>
  <c r="O163" i="3"/>
  <c r="I163" i="3"/>
  <c r="K163" i="3"/>
  <c r="L163" i="3"/>
  <c r="G71" i="3" l="1"/>
  <c r="I107" i="3" l="1"/>
  <c r="M196" i="3" l="1"/>
  <c r="H196" i="3"/>
  <c r="F196" i="3"/>
  <c r="N201" i="3"/>
  <c r="O201" i="3"/>
  <c r="I201" i="3"/>
  <c r="N142" i="3" l="1"/>
  <c r="O142" i="3"/>
  <c r="I142" i="3"/>
  <c r="K142" i="3"/>
  <c r="L23" i="3"/>
  <c r="N286" i="3"/>
  <c r="N287" i="3"/>
  <c r="N288" i="3"/>
  <c r="N289" i="3"/>
  <c r="N290" i="3"/>
  <c r="N291" i="3"/>
  <c r="N292" i="3"/>
  <c r="N293" i="3"/>
  <c r="N294" i="3"/>
  <c r="N295" i="3"/>
  <c r="N296" i="3"/>
  <c r="N297" i="3"/>
  <c r="N298" i="3"/>
  <c r="N299" i="3"/>
  <c r="N300" i="3"/>
  <c r="N301" i="3"/>
  <c r="N302" i="3"/>
  <c r="N303" i="3"/>
  <c r="O285" i="3"/>
  <c r="N88" i="3"/>
  <c r="M192" i="3"/>
  <c r="G192" i="3"/>
  <c r="H192" i="3"/>
  <c r="F192" i="3"/>
  <c r="N193" i="3"/>
  <c r="O193" i="3"/>
  <c r="N194" i="3"/>
  <c r="O194" i="3"/>
  <c r="I193" i="3"/>
  <c r="I194" i="3"/>
  <c r="H71" i="3"/>
  <c r="F71" i="3"/>
  <c r="O72" i="3"/>
  <c r="N73" i="3"/>
  <c r="O73" i="3"/>
  <c r="I72" i="3"/>
  <c r="J72" i="3"/>
  <c r="K72" i="3"/>
  <c r="L72" i="3"/>
  <c r="I73" i="3"/>
  <c r="J73" i="3"/>
  <c r="K73" i="3"/>
  <c r="L73" i="3"/>
  <c r="N281" i="3" l="1"/>
  <c r="N282" i="3"/>
  <c r="N283" i="3"/>
  <c r="N284" i="3"/>
  <c r="N277" i="3"/>
  <c r="N233" i="3"/>
  <c r="N234" i="3"/>
  <c r="N28" i="3" l="1"/>
  <c r="N29" i="3"/>
  <c r="N30" i="3"/>
  <c r="N31" i="3"/>
  <c r="N32" i="3"/>
  <c r="N33" i="3"/>
  <c r="N34" i="3"/>
  <c r="N35" i="3"/>
  <c r="N36" i="3"/>
  <c r="N37" i="3"/>
  <c r="N38" i="3"/>
  <c r="N39" i="3"/>
  <c r="N138" i="3"/>
  <c r="M134" i="3" l="1"/>
  <c r="N276" i="3" l="1"/>
  <c r="N279" i="3"/>
  <c r="N133" i="3"/>
  <c r="H139" i="3" l="1"/>
  <c r="E139" i="3"/>
  <c r="N241" i="3" l="1"/>
  <c r="N240" i="3"/>
  <c r="N239" i="3"/>
  <c r="N238" i="3"/>
  <c r="N235" i="3"/>
  <c r="N307" i="3"/>
  <c r="N208" i="3" l="1"/>
  <c r="N101" i="3"/>
  <c r="O75" i="3" l="1"/>
  <c r="N76" i="3"/>
  <c r="O76" i="3"/>
  <c r="I75" i="3"/>
  <c r="J75" i="3"/>
  <c r="K75" i="3"/>
  <c r="L75" i="3"/>
  <c r="I76" i="3"/>
  <c r="J76" i="3"/>
  <c r="K76" i="3"/>
  <c r="L76" i="3"/>
  <c r="N53" i="3" l="1"/>
  <c r="N54" i="3"/>
  <c r="N55" i="3"/>
  <c r="N117" i="3"/>
  <c r="O221" i="3" l="1"/>
  <c r="I221" i="3"/>
  <c r="K221" i="3"/>
  <c r="E134" i="3" l="1"/>
  <c r="F60" i="3"/>
  <c r="G60" i="3"/>
  <c r="H60" i="3"/>
  <c r="E60" i="3"/>
  <c r="O64" i="3"/>
  <c r="I64" i="3"/>
  <c r="J64" i="3"/>
  <c r="K64" i="3"/>
  <c r="L64" i="3"/>
  <c r="N60" i="3" l="1"/>
  <c r="N110" i="3"/>
  <c r="N111" i="3"/>
  <c r="G52" i="3" l="1"/>
  <c r="N197" i="3" l="1"/>
  <c r="N195" i="3"/>
  <c r="N154" i="3"/>
  <c r="N156" i="3"/>
  <c r="N157" i="3"/>
  <c r="I281" i="3" l="1"/>
  <c r="I282" i="3"/>
  <c r="I283" i="3"/>
  <c r="M274" i="3" l="1"/>
  <c r="N173" i="3" l="1"/>
  <c r="M261" i="3" l="1"/>
  <c r="N107" i="3" l="1"/>
  <c r="G108" i="3" l="1"/>
  <c r="M150" i="3" l="1"/>
  <c r="N153" i="3"/>
  <c r="O153" i="3"/>
  <c r="N89" i="3" l="1"/>
  <c r="N65" i="3"/>
  <c r="N131" i="3" l="1"/>
  <c r="N90" i="3"/>
  <c r="N91" i="3"/>
  <c r="N83" i="3"/>
  <c r="N69" i="3"/>
  <c r="N143" i="3"/>
  <c r="N172" i="3" l="1"/>
  <c r="N175" i="3"/>
  <c r="N176" i="3"/>
  <c r="N178" i="3"/>
  <c r="N179" i="3"/>
  <c r="N181" i="3"/>
  <c r="N182" i="3"/>
  <c r="N184" i="3"/>
  <c r="N185" i="3"/>
  <c r="N187" i="3"/>
  <c r="N188" i="3"/>
  <c r="N190" i="3"/>
  <c r="N191" i="3"/>
  <c r="N199" i="3"/>
  <c r="N200" i="3"/>
  <c r="H134" i="3" l="1"/>
  <c r="N134" i="3" s="1"/>
  <c r="G134" i="3"/>
  <c r="F134" i="3"/>
  <c r="N135" i="3"/>
  <c r="O135" i="3"/>
  <c r="O136" i="3"/>
  <c r="I135" i="3"/>
  <c r="J135" i="3"/>
  <c r="K135" i="3"/>
  <c r="I136" i="3"/>
  <c r="J136" i="3"/>
  <c r="K136" i="3"/>
  <c r="N305" i="3" l="1"/>
  <c r="N306" i="3"/>
  <c r="N308" i="3"/>
  <c r="N309" i="3"/>
  <c r="N125" i="3"/>
  <c r="N74" i="3"/>
  <c r="N271" i="3" l="1"/>
  <c r="O271" i="3"/>
  <c r="N272" i="3"/>
  <c r="O272" i="3"/>
  <c r="I267" i="3"/>
  <c r="K267" i="3"/>
  <c r="I269" i="3"/>
  <c r="K269" i="3"/>
  <c r="I270" i="3"/>
  <c r="K270" i="3"/>
  <c r="I271" i="3"/>
  <c r="K271" i="3"/>
  <c r="I272" i="3"/>
  <c r="K272" i="3"/>
  <c r="I143" i="3"/>
  <c r="N126" i="3"/>
  <c r="O126" i="3"/>
  <c r="L126" i="3"/>
  <c r="I126" i="3"/>
  <c r="K126" i="3"/>
  <c r="N63" i="3" l="1"/>
  <c r="O63" i="3"/>
  <c r="N132" i="3"/>
  <c r="F236" i="3" l="1"/>
  <c r="E144" i="3" l="1"/>
  <c r="G294" i="3" l="1"/>
  <c r="H294" i="3"/>
  <c r="F294" i="3"/>
  <c r="O296" i="3"/>
  <c r="I296" i="3"/>
  <c r="L295" i="3"/>
  <c r="J295" i="3"/>
  <c r="K295" i="3"/>
  <c r="H20" i="3" l="1"/>
  <c r="G20" i="3"/>
  <c r="I244" i="3" l="1"/>
  <c r="K244" i="3"/>
  <c r="O244" i="3"/>
  <c r="E245" i="3"/>
  <c r="F245" i="3"/>
  <c r="I245" i="3" s="1"/>
  <c r="G245" i="3"/>
  <c r="K245" i="3" s="1"/>
  <c r="H245" i="3"/>
  <c r="M245" i="3"/>
  <c r="I246" i="3"/>
  <c r="K246" i="3"/>
  <c r="O246" i="3"/>
  <c r="I247" i="3"/>
  <c r="O247" i="3"/>
  <c r="I248" i="3"/>
  <c r="O248" i="3"/>
  <c r="O249" i="3"/>
  <c r="I250" i="3"/>
  <c r="O250" i="3"/>
  <c r="F251" i="3"/>
  <c r="I251" i="3" s="1"/>
  <c r="G251" i="3"/>
  <c r="H251" i="3"/>
  <c r="M251" i="3"/>
  <c r="O251" i="3" l="1"/>
  <c r="O245" i="3"/>
  <c r="N24" i="3" l="1"/>
  <c r="N27" i="3"/>
  <c r="O273" i="3" l="1"/>
  <c r="I273" i="3"/>
  <c r="K273" i="3"/>
  <c r="G274" i="3"/>
  <c r="H274" i="3"/>
  <c r="N274" i="3" s="1"/>
  <c r="F274" i="3"/>
  <c r="O277" i="3"/>
  <c r="M113" i="3" l="1"/>
  <c r="I302" i="3" l="1"/>
  <c r="I303" i="3"/>
  <c r="G301" i="3"/>
  <c r="H301" i="3"/>
  <c r="M301" i="3" l="1"/>
  <c r="M298" i="3"/>
  <c r="M294" i="3"/>
  <c r="G292" i="3"/>
  <c r="F301" i="3"/>
  <c r="I301" i="3" s="1"/>
  <c r="O302" i="3"/>
  <c r="O303" i="3"/>
  <c r="J294" i="3"/>
  <c r="K294" i="3"/>
  <c r="L294" i="3"/>
  <c r="O297" i="3"/>
  <c r="O294" i="3" s="1"/>
  <c r="I297" i="3"/>
  <c r="I294" i="3" s="1"/>
  <c r="M292" i="3" l="1"/>
  <c r="O301" i="3"/>
  <c r="G49" i="3"/>
  <c r="M236" i="3" l="1"/>
  <c r="O240" i="3"/>
  <c r="M183" i="3"/>
  <c r="M52" i="3"/>
  <c r="N102" i="3" l="1"/>
  <c r="G304" i="3" l="1"/>
  <c r="H304" i="3"/>
  <c r="H144" i="3"/>
  <c r="O144" i="3" s="1"/>
  <c r="H298" i="3"/>
  <c r="F298" i="3"/>
  <c r="F292" i="3" s="1"/>
  <c r="O293" i="3"/>
  <c r="O299" i="3"/>
  <c r="O300" i="3"/>
  <c r="I293" i="3"/>
  <c r="I299" i="3"/>
  <c r="I300" i="3"/>
  <c r="O145" i="3"/>
  <c r="O146" i="3"/>
  <c r="O148" i="3"/>
  <c r="O149" i="3"/>
  <c r="N146" i="3"/>
  <c r="N149" i="3"/>
  <c r="L145" i="3"/>
  <c r="L146" i="3"/>
  <c r="L148" i="3"/>
  <c r="L149" i="3"/>
  <c r="I145" i="3"/>
  <c r="K145" i="3"/>
  <c r="I146" i="3"/>
  <c r="K146" i="3"/>
  <c r="I148" i="3"/>
  <c r="K148" i="3"/>
  <c r="I149" i="3"/>
  <c r="K149" i="3"/>
  <c r="G147" i="3"/>
  <c r="H147" i="3"/>
  <c r="N147" i="3" s="1"/>
  <c r="F147" i="3"/>
  <c r="F144" i="3" s="1"/>
  <c r="H292" i="3" l="1"/>
  <c r="N144" i="3"/>
  <c r="I144" i="3"/>
  <c r="O292" i="3"/>
  <c r="I292" i="3"/>
  <c r="I298" i="3"/>
  <c r="O298" i="3"/>
  <c r="I147" i="3"/>
  <c r="K147" i="3"/>
  <c r="O147" i="3"/>
  <c r="G144" i="3"/>
  <c r="K144" i="3" s="1"/>
  <c r="L147" i="3"/>
  <c r="N118" i="3" l="1"/>
  <c r="I277" i="3" l="1"/>
  <c r="O138" i="3" l="1"/>
  <c r="I138" i="3"/>
  <c r="K138" i="3"/>
  <c r="L138" i="3"/>
  <c r="M268" i="3" l="1"/>
  <c r="M259" i="3" l="1"/>
  <c r="N264" i="3"/>
  <c r="N213" i="3" l="1"/>
  <c r="N23" i="3"/>
  <c r="M227" i="3" l="1"/>
  <c r="M224" i="3" s="1"/>
  <c r="M123" i="3" l="1"/>
  <c r="N317" i="3" l="1"/>
  <c r="N315" i="3"/>
  <c r="N314" i="3"/>
  <c r="N263" i="3"/>
  <c r="N262" i="3"/>
  <c r="N260" i="3"/>
  <c r="N167" i="3"/>
  <c r="N165" i="3"/>
  <c r="N152" i="3"/>
  <c r="N141" i="3"/>
  <c r="N137" i="3"/>
  <c r="N130" i="3"/>
  <c r="N120" i="3"/>
  <c r="N99" i="3"/>
  <c r="N98" i="3"/>
  <c r="N97" i="3"/>
  <c r="N96" i="3"/>
  <c r="N94" i="3"/>
  <c r="N93" i="3"/>
  <c r="N92" i="3"/>
  <c r="N82" i="3"/>
  <c r="N81" i="3"/>
  <c r="N80" i="3"/>
  <c r="N79" i="3"/>
  <c r="N66" i="3"/>
  <c r="N62" i="3"/>
  <c r="N58" i="3"/>
  <c r="N51" i="3"/>
  <c r="N25" i="3"/>
  <c r="N22" i="3"/>
  <c r="M108" i="3"/>
  <c r="G268" i="3" l="1"/>
  <c r="K268" i="3" s="1"/>
  <c r="H268" i="3"/>
  <c r="N268" i="3" s="1"/>
  <c r="E280" i="3"/>
  <c r="H261" i="3"/>
  <c r="F261" i="3"/>
  <c r="G261" i="3"/>
  <c r="E261" i="3"/>
  <c r="O262" i="3"/>
  <c r="O263" i="3"/>
  <c r="I262" i="3"/>
  <c r="K262" i="3"/>
  <c r="I263" i="3"/>
  <c r="K263" i="3"/>
  <c r="K261" i="3" l="1"/>
  <c r="G259" i="3"/>
  <c r="N261" i="3"/>
  <c r="H259" i="3"/>
  <c r="O261" i="3"/>
  <c r="I261" i="3"/>
  <c r="I254" i="3"/>
  <c r="I255" i="3"/>
  <c r="H56" i="3" l="1"/>
  <c r="O116" i="3" l="1"/>
  <c r="L115" i="3"/>
  <c r="I116" i="3"/>
  <c r="K116" i="3"/>
  <c r="M20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13" i="3"/>
  <c r="I242" i="3" l="1"/>
  <c r="F158" i="3" l="1"/>
  <c r="F20" i="3"/>
  <c r="I25" i="3"/>
  <c r="K25" i="3"/>
  <c r="L25" i="3"/>
  <c r="I26" i="3"/>
  <c r="K26" i="3"/>
  <c r="L26" i="3"/>
  <c r="M180" i="3" l="1"/>
  <c r="O156" i="3"/>
  <c r="O157" i="3"/>
  <c r="M155" i="3"/>
  <c r="N155" i="3" s="1"/>
  <c r="I195" i="3" l="1"/>
  <c r="I197" i="3"/>
  <c r="I198" i="3"/>
  <c r="I199" i="3"/>
  <c r="I200"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1" i="3"/>
  <c r="O102" i="3"/>
  <c r="O104" i="3"/>
  <c r="O106" i="3"/>
  <c r="O107" i="3"/>
  <c r="O109" i="3"/>
  <c r="O110" i="3"/>
  <c r="O111" i="3"/>
  <c r="O112" i="3"/>
  <c r="O114" i="3"/>
  <c r="O115" i="3"/>
  <c r="O117" i="3"/>
  <c r="O118" i="3"/>
  <c r="O120" i="3"/>
  <c r="O121" i="3"/>
  <c r="O122" i="3"/>
  <c r="O124" i="3"/>
  <c r="O125" i="3"/>
  <c r="O127" i="3"/>
  <c r="O129" i="3"/>
  <c r="O130" i="3"/>
  <c r="O131" i="3"/>
  <c r="O132" i="3"/>
  <c r="O133" i="3"/>
  <c r="O137" i="3"/>
  <c r="O140" i="3"/>
  <c r="O141" i="3"/>
  <c r="O143" i="3"/>
  <c r="O151" i="3"/>
  <c r="O152" i="3"/>
  <c r="O154" i="3"/>
  <c r="O155" i="3"/>
  <c r="O159" i="3"/>
  <c r="O160" i="3"/>
  <c r="O161" i="3"/>
  <c r="O165" i="3"/>
  <c r="O167" i="3"/>
  <c r="O168" i="3"/>
  <c r="O169" i="3"/>
  <c r="O170" i="3"/>
  <c r="O171" i="3"/>
  <c r="O172" i="3"/>
  <c r="O173" i="3"/>
  <c r="O175" i="3"/>
  <c r="O176" i="3"/>
  <c r="O178" i="3"/>
  <c r="O179" i="3"/>
  <c r="O181" i="3"/>
  <c r="O182" i="3"/>
  <c r="O184" i="3"/>
  <c r="O185" i="3"/>
  <c r="O187" i="3"/>
  <c r="O188" i="3"/>
  <c r="O190" i="3"/>
  <c r="O191" i="3"/>
  <c r="O195" i="3"/>
  <c r="O197" i="3"/>
  <c r="O198" i="3"/>
  <c r="O199" i="3"/>
  <c r="O200" i="3"/>
  <c r="O203" i="3"/>
  <c r="O204" i="3"/>
  <c r="O205" i="3"/>
  <c r="O206" i="3"/>
  <c r="O207" i="3"/>
  <c r="O208" i="3"/>
  <c r="O210" i="3"/>
  <c r="O212" i="3"/>
  <c r="O213" i="3"/>
  <c r="O214" i="3"/>
  <c r="O215" i="3"/>
  <c r="O216" i="3"/>
  <c r="O218" i="3"/>
  <c r="O219" i="3"/>
  <c r="O220" i="3"/>
  <c r="O223" i="3"/>
  <c r="O225" i="3"/>
  <c r="O226" i="3"/>
  <c r="O228" i="3"/>
  <c r="O229" i="3"/>
  <c r="O230" i="3"/>
  <c r="O231" i="3"/>
  <c r="O232" i="3"/>
  <c r="O233" i="3"/>
  <c r="O234" i="3"/>
  <c r="O235" i="3"/>
  <c r="O237" i="3"/>
  <c r="O238" i="3"/>
  <c r="O239" i="3"/>
  <c r="O241" i="3"/>
  <c r="O242" i="3"/>
  <c r="O252" i="3"/>
  <c r="O253" i="3"/>
  <c r="O254" i="3"/>
  <c r="O255" i="3"/>
  <c r="O257" i="3"/>
  <c r="O258" i="3"/>
  <c r="O260" i="3"/>
  <c r="O264" i="3"/>
  <c r="O265" i="3"/>
  <c r="O266" i="3"/>
  <c r="O267" i="3"/>
  <c r="O269" i="3"/>
  <c r="O270" i="3"/>
  <c r="O275" i="3"/>
  <c r="O276" i="3"/>
  <c r="O279" i="3"/>
  <c r="O281" i="3"/>
  <c r="O282" i="3"/>
  <c r="O283" i="3"/>
  <c r="O284" i="3"/>
  <c r="O286" i="3"/>
  <c r="O287" i="3"/>
  <c r="O288" i="3"/>
  <c r="O290" i="3"/>
  <c r="O291" i="3"/>
  <c r="O305" i="3"/>
  <c r="O306" i="3"/>
  <c r="O307" i="3"/>
  <c r="O308" i="3"/>
  <c r="O309" i="3"/>
  <c r="O312" i="3"/>
  <c r="O314" i="3"/>
  <c r="O315" i="3"/>
  <c r="O316" i="3"/>
  <c r="O317" i="3"/>
  <c r="O318" i="3"/>
  <c r="O162" i="3" l="1"/>
  <c r="G183" i="3" l="1"/>
  <c r="H183" i="3"/>
  <c r="N183" i="3" s="1"/>
  <c r="F183" i="3"/>
  <c r="K183" i="3"/>
  <c r="I184" i="3"/>
  <c r="K184" i="3"/>
  <c r="I185" i="3"/>
  <c r="K185" i="3"/>
  <c r="I113" i="3"/>
  <c r="I114" i="3"/>
  <c r="K114" i="3"/>
  <c r="L114" i="3"/>
  <c r="I115" i="3"/>
  <c r="K115" i="3"/>
  <c r="K113" i="3" l="1"/>
  <c r="O113" i="3"/>
  <c r="O183" i="3"/>
  <c r="L113" i="3"/>
  <c r="I183" i="3"/>
  <c r="H52" i="3"/>
  <c r="N52" i="3" s="1"/>
  <c r="F52" i="3"/>
  <c r="I53" i="3"/>
  <c r="J53" i="3"/>
  <c r="K53" i="3"/>
  <c r="L53" i="3"/>
  <c r="I54" i="3"/>
  <c r="J54" i="3"/>
  <c r="K54" i="3"/>
  <c r="L54" i="3"/>
  <c r="H227" i="3" l="1"/>
  <c r="E158" i="3" l="1"/>
  <c r="E150" i="3"/>
  <c r="E128" i="3"/>
  <c r="E123" i="3"/>
  <c r="E108" i="3"/>
  <c r="E103" i="3" s="1"/>
  <c r="E105" i="3"/>
  <c r="E95" i="3"/>
  <c r="E86" i="3"/>
  <c r="E77" i="3"/>
  <c r="E67" i="3"/>
  <c r="E56" i="3"/>
  <c r="E49" i="3"/>
  <c r="E40" i="3"/>
  <c r="E28" i="3"/>
  <c r="E20" i="3"/>
  <c r="E16" i="3"/>
  <c r="E12" i="3"/>
  <c r="E119" i="3" l="1"/>
  <c r="E10" i="3"/>
  <c r="F12" i="3"/>
  <c r="G12" i="3"/>
  <c r="F16" i="3"/>
  <c r="G16" i="3"/>
  <c r="F28" i="3"/>
  <c r="G28" i="3"/>
  <c r="F40" i="3"/>
  <c r="G40" i="3"/>
  <c r="F49" i="3"/>
  <c r="F56" i="3"/>
  <c r="G56" i="3"/>
  <c r="F67" i="3"/>
  <c r="G67" i="3"/>
  <c r="F77" i="3"/>
  <c r="G77" i="3"/>
  <c r="F86" i="3"/>
  <c r="F84" i="3" s="1"/>
  <c r="G86" i="3"/>
  <c r="G84" i="3" s="1"/>
  <c r="F95" i="3"/>
  <c r="G95" i="3"/>
  <c r="F105" i="3"/>
  <c r="G105" i="3"/>
  <c r="F108" i="3"/>
  <c r="F123" i="3"/>
  <c r="G123" i="3"/>
  <c r="F128" i="3"/>
  <c r="G128" i="3"/>
  <c r="F150" i="3"/>
  <c r="G150" i="3"/>
  <c r="G158" i="3"/>
  <c r="G119" i="3" l="1"/>
  <c r="F119" i="3"/>
  <c r="E164" i="3"/>
  <c r="G10" i="3"/>
  <c r="G103" i="3"/>
  <c r="F103" i="3"/>
  <c r="F10" i="3"/>
  <c r="F164" i="3" l="1"/>
  <c r="G164" i="3"/>
  <c r="I21" i="3"/>
  <c r="J21" i="3"/>
  <c r="K21" i="3"/>
  <c r="I22" i="3"/>
  <c r="J22" i="3"/>
  <c r="K22" i="3"/>
  <c r="I23" i="3"/>
  <c r="J23" i="3"/>
  <c r="K23" i="3"/>
  <c r="M217" i="3" l="1"/>
  <c r="I231" i="3" l="1"/>
  <c r="F227" i="3" l="1"/>
  <c r="F224" i="3" s="1"/>
  <c r="G227" i="3"/>
  <c r="E227" i="3"/>
  <c r="E177" i="3"/>
  <c r="O20" i="3" l="1"/>
  <c r="N7" i="3"/>
  <c r="I132" i="3"/>
  <c r="M313" i="3" l="1"/>
  <c r="F313" i="3"/>
  <c r="G313" i="3"/>
  <c r="E313" i="3"/>
  <c r="I317" i="3"/>
  <c r="O313" i="3" l="1"/>
  <c r="I111" i="3"/>
  <c r="K111" i="3"/>
  <c r="L111" i="3"/>
  <c r="N19" i="3"/>
  <c r="N18" i="3"/>
  <c r="N15" i="3"/>
  <c r="N14" i="3"/>
  <c r="N9" i="3"/>
  <c r="N8" i="3"/>
  <c r="L124" i="3" l="1"/>
  <c r="L125" i="3"/>
  <c r="L127" i="3"/>
  <c r="M304" i="3" l="1"/>
  <c r="N304" i="3" s="1"/>
  <c r="M289" i="3"/>
  <c r="M280" i="3"/>
  <c r="M256" i="3"/>
  <c r="M278" i="3" l="1"/>
  <c r="M243" i="3"/>
  <c r="O227" i="3"/>
  <c r="M211" i="3" l="1"/>
  <c r="M209" i="3" s="1"/>
  <c r="M189" i="3"/>
  <c r="M186" i="3"/>
  <c r="M177" i="3"/>
  <c r="M158" i="3"/>
  <c r="M139" i="3"/>
  <c r="M128" i="3"/>
  <c r="M119" i="3" s="1"/>
  <c r="M105" i="3"/>
  <c r="M86" i="3"/>
  <c r="M84" i="3" s="1"/>
  <c r="M77" i="3"/>
  <c r="M67" i="3"/>
  <c r="M56" i="3"/>
  <c r="N56" i="3" s="1"/>
  <c r="M49" i="3"/>
  <c r="M16" i="3"/>
  <c r="M12" i="3"/>
  <c r="M103" i="3" l="1"/>
  <c r="M174" i="3"/>
  <c r="M310" i="3" s="1"/>
  <c r="M10" i="3"/>
  <c r="O52" i="3"/>
  <c r="M311" i="3" l="1"/>
  <c r="M164" i="3"/>
  <c r="M319" i="3" l="1"/>
  <c r="M320" i="3"/>
  <c r="H28" i="3"/>
  <c r="I37" i="3"/>
  <c r="J37" i="3"/>
  <c r="K37" i="3"/>
  <c r="L37" i="3"/>
  <c r="I38" i="3"/>
  <c r="J38" i="3"/>
  <c r="K38" i="3"/>
  <c r="L38" i="3"/>
  <c r="O28" i="3" l="1"/>
  <c r="I47" i="3"/>
  <c r="J47" i="3"/>
  <c r="K47" i="3"/>
  <c r="L47" i="3"/>
  <c r="E256" i="3"/>
  <c r="K143" i="3" l="1"/>
  <c r="L143" i="3"/>
  <c r="L144" i="3"/>
  <c r="I101" i="3" l="1"/>
  <c r="K101" i="3"/>
  <c r="L101" i="3"/>
  <c r="I90" i="3"/>
  <c r="J90" i="3"/>
  <c r="K90" i="3"/>
  <c r="L90" i="3"/>
  <c r="I91" i="3"/>
  <c r="J91" i="3"/>
  <c r="K91" i="3"/>
  <c r="L91" i="3"/>
  <c r="G196" i="3" l="1"/>
  <c r="N196" i="3"/>
  <c r="I196" i="3" l="1"/>
  <c r="O196" i="3"/>
  <c r="H236" i="3"/>
  <c r="N236" i="3" s="1"/>
  <c r="O236" i="3" l="1"/>
  <c r="H224" i="3"/>
  <c r="G236" i="3"/>
  <c r="I237" i="3"/>
  <c r="I238" i="3"/>
  <c r="N224" i="3" l="1"/>
  <c r="O224" i="3"/>
  <c r="I216" i="3"/>
  <c r="I218" i="3"/>
  <c r="I219" i="3"/>
  <c r="G217" i="3"/>
  <c r="H217" i="3"/>
  <c r="N217" i="3" s="1"/>
  <c r="F217" i="3"/>
  <c r="O217" i="3" l="1"/>
  <c r="I217" i="3"/>
  <c r="H86" i="3" l="1"/>
  <c r="I89" i="3"/>
  <c r="J89" i="3"/>
  <c r="K89" i="3"/>
  <c r="L89" i="3"/>
  <c r="N86" i="3" l="1"/>
  <c r="H84" i="3"/>
  <c r="O86" i="3"/>
  <c r="I252" i="3"/>
  <c r="I253" i="3"/>
  <c r="I257" i="3"/>
  <c r="I258" i="3"/>
  <c r="I284" i="3" l="1"/>
  <c r="G280" i="3"/>
  <c r="H280" i="3"/>
  <c r="N280" i="3" s="1"/>
  <c r="F280" i="3"/>
  <c r="O280" i="3" l="1"/>
  <c r="I280" i="3"/>
  <c r="I41" i="3" l="1"/>
  <c r="J41" i="3"/>
  <c r="K41" i="3"/>
  <c r="I42" i="3"/>
  <c r="J42" i="3"/>
  <c r="K42" i="3"/>
  <c r="I43" i="3"/>
  <c r="J43" i="3"/>
  <c r="K43" i="3"/>
  <c r="I44" i="3"/>
  <c r="J44" i="3"/>
  <c r="K44" i="3"/>
  <c r="I45" i="3"/>
  <c r="J45" i="3"/>
  <c r="K45" i="3"/>
  <c r="I46" i="3"/>
  <c r="J46" i="3"/>
  <c r="K46" i="3"/>
  <c r="I87" i="3"/>
  <c r="J87" i="3"/>
  <c r="K87" i="3"/>
  <c r="L87" i="3"/>
  <c r="I88" i="3"/>
  <c r="J88" i="3"/>
  <c r="K88" i="3"/>
  <c r="L88" i="3"/>
  <c r="I112" i="3"/>
  <c r="K112" i="3"/>
  <c r="L112" i="3"/>
  <c r="I265" i="3"/>
  <c r="I307" i="3"/>
  <c r="H158" i="3" l="1"/>
  <c r="N158" i="3" s="1"/>
  <c r="O158" i="3" l="1"/>
  <c r="K78" i="3"/>
  <c r="K79" i="3"/>
  <c r="K80" i="3"/>
  <c r="K93" i="3"/>
  <c r="K94" i="3"/>
  <c r="K96" i="3"/>
  <c r="K97" i="3"/>
  <c r="K98" i="3"/>
  <c r="K99" i="3"/>
  <c r="I93" i="3"/>
  <c r="I94" i="3"/>
  <c r="I96" i="3"/>
  <c r="I97" i="3"/>
  <c r="I98" i="3"/>
  <c r="I99" i="3"/>
  <c r="K106" i="3"/>
  <c r="K107" i="3"/>
  <c r="K109" i="3"/>
  <c r="I106" i="3"/>
  <c r="I109" i="3"/>
  <c r="L160" i="3"/>
  <c r="L159" i="3"/>
  <c r="L158" i="3"/>
  <c r="L155" i="3"/>
  <c r="L154" i="3"/>
  <c r="L153" i="3"/>
  <c r="L152" i="3"/>
  <c r="L151" i="3"/>
  <c r="L141" i="3"/>
  <c r="L140" i="3"/>
  <c r="L137" i="3"/>
  <c r="K141" i="3"/>
  <c r="K140" i="3"/>
  <c r="K131" i="3"/>
  <c r="K130" i="3"/>
  <c r="K129" i="3"/>
  <c r="K127" i="3"/>
  <c r="K125" i="3"/>
  <c r="K124" i="3"/>
  <c r="K122" i="3"/>
  <c r="L131" i="3"/>
  <c r="L130" i="3"/>
  <c r="L129" i="3"/>
  <c r="L122" i="3"/>
  <c r="L121" i="3"/>
  <c r="L110" i="3"/>
  <c r="L109" i="3"/>
  <c r="L107" i="3"/>
  <c r="L106" i="3"/>
  <c r="L102" i="3"/>
  <c r="L99" i="3"/>
  <c r="I78" i="3"/>
  <c r="I79" i="3"/>
  <c r="I80" i="3"/>
  <c r="L80" i="3"/>
  <c r="L79" i="3"/>
  <c r="L48" i="3"/>
  <c r="L19" i="3"/>
  <c r="L18" i="3"/>
  <c r="L17" i="3"/>
  <c r="L7" i="3"/>
  <c r="I306" i="3"/>
  <c r="I305" i="3"/>
  <c r="I291" i="3"/>
  <c r="I290" i="3"/>
  <c r="I241" i="3"/>
  <c r="I229" i="3"/>
  <c r="I228" i="3"/>
  <c r="I226" i="3"/>
  <c r="I223" i="3"/>
  <c r="I220" i="3"/>
  <c r="I215" i="3"/>
  <c r="I214" i="3"/>
  <c r="I213" i="3"/>
  <c r="I212" i="3"/>
  <c r="I141" i="3"/>
  <c r="I140" i="3"/>
  <c r="I131" i="3"/>
  <c r="I130" i="3"/>
  <c r="I129" i="3"/>
  <c r="I127" i="3"/>
  <c r="I125" i="3"/>
  <c r="I124" i="3"/>
  <c r="I122" i="3"/>
  <c r="I121" i="3"/>
  <c r="K7" i="3"/>
  <c r="I7" i="3"/>
  <c r="O134" i="3" l="1"/>
  <c r="K237" i="3"/>
  <c r="I239" i="3"/>
  <c r="K239" i="3"/>
  <c r="I236" i="3" l="1"/>
  <c r="K236" i="3"/>
  <c r="F304" i="3" l="1"/>
  <c r="E304" i="3"/>
  <c r="F289" i="3"/>
  <c r="G289" i="3"/>
  <c r="H289" i="3"/>
  <c r="E289" i="3"/>
  <c r="F278" i="3"/>
  <c r="G278" i="3"/>
  <c r="H278" i="3"/>
  <c r="N278" i="3" s="1"/>
  <c r="E278" i="3"/>
  <c r="E274" i="3"/>
  <c r="F268" i="3"/>
  <c r="O268" i="3"/>
  <c r="E268" i="3"/>
  <c r="E259" i="3" s="1"/>
  <c r="F256" i="3"/>
  <c r="G256" i="3"/>
  <c r="H256" i="3"/>
  <c r="G243" i="3"/>
  <c r="E243" i="3"/>
  <c r="E236" i="3"/>
  <c r="E224" i="3" s="1"/>
  <c r="G224" i="3"/>
  <c r="F211" i="3"/>
  <c r="F209" i="3" s="1"/>
  <c r="G211" i="3"/>
  <c r="H211" i="3"/>
  <c r="H209" i="3" s="1"/>
  <c r="N209" i="3" s="1"/>
  <c r="E211" i="3"/>
  <c r="E209" i="3" s="1"/>
  <c r="F202" i="3"/>
  <c r="G202" i="3"/>
  <c r="H202" i="3"/>
  <c r="N202" i="3" s="1"/>
  <c r="E202" i="3"/>
  <c r="N192" i="3"/>
  <c r="E192" i="3"/>
  <c r="F186" i="3"/>
  <c r="G186" i="3"/>
  <c r="H186" i="3"/>
  <c r="N186" i="3" s="1"/>
  <c r="E186" i="3"/>
  <c r="E180" i="3"/>
  <c r="F177" i="3"/>
  <c r="G177" i="3"/>
  <c r="H177" i="3"/>
  <c r="I209" i="3" l="1"/>
  <c r="N211" i="3"/>
  <c r="N177" i="3"/>
  <c r="F259" i="3"/>
  <c r="I268" i="3"/>
  <c r="O274" i="3"/>
  <c r="O256" i="3"/>
  <c r="O186" i="3"/>
  <c r="O211" i="3"/>
  <c r="O278" i="3"/>
  <c r="O289" i="3"/>
  <c r="O304" i="3"/>
  <c r="G174" i="3"/>
  <c r="G310" i="3" s="1"/>
  <c r="O202" i="3"/>
  <c r="O192" i="3"/>
  <c r="I192" i="3"/>
  <c r="O177" i="3"/>
  <c r="H243" i="3"/>
  <c r="I256" i="3"/>
  <c r="F243" i="3"/>
  <c r="I289" i="3"/>
  <c r="I304" i="3"/>
  <c r="I227" i="3"/>
  <c r="I211" i="3"/>
  <c r="O259" i="3" l="1"/>
  <c r="O209" i="3"/>
  <c r="O243" i="3"/>
  <c r="H150" i="3"/>
  <c r="H123" i="3"/>
  <c r="H128" i="3"/>
  <c r="H108" i="3"/>
  <c r="N108" i="3" s="1"/>
  <c r="H105" i="3"/>
  <c r="N105" i="3" s="1"/>
  <c r="H95" i="3"/>
  <c r="N84" i="3" s="1"/>
  <c r="H77" i="3"/>
  <c r="N77" i="3" s="1"/>
  <c r="H67" i="3"/>
  <c r="N67" i="3" s="1"/>
  <c r="H49" i="3"/>
  <c r="N123" i="3" l="1"/>
  <c r="H119" i="3"/>
  <c r="N49" i="3"/>
  <c r="O95" i="3"/>
  <c r="N95" i="3"/>
  <c r="O150" i="3"/>
  <c r="N150" i="3"/>
  <c r="O139" i="3"/>
  <c r="N139" i="3"/>
  <c r="O128" i="3"/>
  <c r="N128" i="3"/>
  <c r="O108" i="3"/>
  <c r="O105" i="3"/>
  <c r="H103" i="3"/>
  <c r="O77" i="3"/>
  <c r="O49" i="3"/>
  <c r="O67" i="3"/>
  <c r="O123" i="3"/>
  <c r="I150" i="3"/>
  <c r="L123" i="3"/>
  <c r="K95" i="3"/>
  <c r="I123" i="3"/>
  <c r="I139" i="3"/>
  <c r="I95" i="3"/>
  <c r="I128" i="3"/>
  <c r="I108" i="3"/>
  <c r="L150" i="3"/>
  <c r="K150" i="3"/>
  <c r="L139" i="3"/>
  <c r="K139" i="3"/>
  <c r="K128" i="3"/>
  <c r="L128" i="3"/>
  <c r="K123" i="3"/>
  <c r="L108" i="3"/>
  <c r="K108" i="3"/>
  <c r="K105" i="3"/>
  <c r="L105" i="3"/>
  <c r="I105" i="3"/>
  <c r="N103" i="3" l="1"/>
  <c r="O103" i="3"/>
  <c r="O119" i="3"/>
  <c r="N119" i="3"/>
  <c r="O84" i="3"/>
  <c r="L103" i="3"/>
  <c r="H16" i="3"/>
  <c r="O16" i="3" s="1"/>
  <c r="H12" i="3"/>
  <c r="O12" i="3" s="1"/>
  <c r="N16" i="3" l="1"/>
  <c r="N12" i="3"/>
  <c r="L16" i="3"/>
  <c r="H180" i="3"/>
  <c r="N180" i="3" l="1"/>
  <c r="O180" i="3"/>
  <c r="I172" i="3"/>
  <c r="K319" i="3" l="1"/>
  <c r="L318" i="3"/>
  <c r="K318" i="3"/>
  <c r="I318" i="3"/>
  <c r="K316" i="3"/>
  <c r="L315" i="3"/>
  <c r="K315" i="3"/>
  <c r="I315" i="3"/>
  <c r="K314" i="3"/>
  <c r="K313" i="3"/>
  <c r="K312" i="3"/>
  <c r="I312" i="3"/>
  <c r="K309" i="3"/>
  <c r="K308" i="3"/>
  <c r="I308" i="3"/>
  <c r="K288" i="3"/>
  <c r="I288" i="3"/>
  <c r="K287" i="3"/>
  <c r="I287" i="3"/>
  <c r="K286" i="3"/>
  <c r="I286" i="3"/>
  <c r="K285" i="3"/>
  <c r="I285" i="3"/>
  <c r="K280" i="3"/>
  <c r="K279" i="3"/>
  <c r="I279" i="3"/>
  <c r="K278" i="3"/>
  <c r="I278" i="3"/>
  <c r="K276" i="3"/>
  <c r="I276" i="3"/>
  <c r="K275" i="3"/>
  <c r="I275" i="3"/>
  <c r="K274" i="3"/>
  <c r="I274" i="3"/>
  <c r="K266" i="3"/>
  <c r="I266" i="3"/>
  <c r="K264" i="3"/>
  <c r="I264" i="3"/>
  <c r="K260" i="3"/>
  <c r="I260" i="3"/>
  <c r="K258" i="3"/>
  <c r="K256" i="3"/>
  <c r="K243" i="3"/>
  <c r="I243" i="3"/>
  <c r="K235" i="3"/>
  <c r="I235" i="3"/>
  <c r="K234" i="3"/>
  <c r="I234" i="3"/>
  <c r="K233" i="3"/>
  <c r="K232" i="3"/>
  <c r="I232" i="3"/>
  <c r="K230" i="3"/>
  <c r="I230" i="3"/>
  <c r="K225" i="3"/>
  <c r="I225" i="3"/>
  <c r="K220" i="3"/>
  <c r="K216" i="3"/>
  <c r="K214" i="3"/>
  <c r="K210" i="3"/>
  <c r="I210" i="3"/>
  <c r="K209" i="3"/>
  <c r="K208" i="3"/>
  <c r="I208" i="3"/>
  <c r="K207" i="3"/>
  <c r="I207" i="3"/>
  <c r="K206" i="3"/>
  <c r="I206" i="3"/>
  <c r="K205" i="3"/>
  <c r="I205" i="3"/>
  <c r="K204" i="3"/>
  <c r="I204" i="3"/>
  <c r="K202" i="3"/>
  <c r="I202" i="3"/>
  <c r="K195" i="3"/>
  <c r="K192" i="3"/>
  <c r="K191" i="3"/>
  <c r="I191" i="3"/>
  <c r="K190" i="3"/>
  <c r="I190" i="3"/>
  <c r="H189" i="3"/>
  <c r="K189" i="3"/>
  <c r="F189" i="3"/>
  <c r="E189" i="3"/>
  <c r="K188" i="3"/>
  <c r="I188" i="3"/>
  <c r="K187" i="3"/>
  <c r="I187" i="3"/>
  <c r="K182" i="3"/>
  <c r="I182" i="3"/>
  <c r="K181" i="3"/>
  <c r="I181" i="3"/>
  <c r="K180" i="3"/>
  <c r="F180" i="3"/>
  <c r="K179" i="3"/>
  <c r="I179" i="3"/>
  <c r="K178" i="3"/>
  <c r="I178" i="3"/>
  <c r="K176" i="3"/>
  <c r="I176" i="3"/>
  <c r="K175" i="3"/>
  <c r="I175" i="3"/>
  <c r="K173" i="3"/>
  <c r="I173" i="3"/>
  <c r="K172" i="3"/>
  <c r="K171" i="3"/>
  <c r="I171" i="3"/>
  <c r="K170" i="3"/>
  <c r="L169" i="3"/>
  <c r="K169" i="3"/>
  <c r="I169" i="3"/>
  <c r="L168" i="3"/>
  <c r="K168" i="3"/>
  <c r="I168" i="3"/>
  <c r="L167" i="3"/>
  <c r="K167" i="3"/>
  <c r="J167" i="3"/>
  <c r="I167" i="3"/>
  <c r="H166" i="3"/>
  <c r="G166" i="3"/>
  <c r="K166" i="3" s="1"/>
  <c r="F166" i="3"/>
  <c r="I166" i="3" s="1"/>
  <c r="E166" i="3"/>
  <c r="L165" i="3"/>
  <c r="K165" i="3"/>
  <c r="I165" i="3"/>
  <c r="L162" i="3"/>
  <c r="K162" i="3"/>
  <c r="I162" i="3"/>
  <c r="L161" i="3"/>
  <c r="K161" i="3"/>
  <c r="J161" i="3"/>
  <c r="I161" i="3"/>
  <c r="K160" i="3"/>
  <c r="J160" i="3"/>
  <c r="I160" i="3"/>
  <c r="K159" i="3"/>
  <c r="J159" i="3"/>
  <c r="I159" i="3"/>
  <c r="K158" i="3"/>
  <c r="J158" i="3"/>
  <c r="I158" i="3"/>
  <c r="K155" i="3"/>
  <c r="J155" i="3"/>
  <c r="I155" i="3"/>
  <c r="K154" i="3"/>
  <c r="J154" i="3"/>
  <c r="I154" i="3"/>
  <c r="K153" i="3"/>
  <c r="J153" i="3"/>
  <c r="I153" i="3"/>
  <c r="K152" i="3"/>
  <c r="J152" i="3"/>
  <c r="I152" i="3"/>
  <c r="K137" i="3"/>
  <c r="I137" i="3"/>
  <c r="L135" i="3"/>
  <c r="I134" i="3"/>
  <c r="L133" i="3"/>
  <c r="K133" i="3"/>
  <c r="J133" i="3"/>
  <c r="I133" i="3"/>
  <c r="L132" i="3"/>
  <c r="K132" i="3"/>
  <c r="J132" i="3"/>
  <c r="L120" i="3"/>
  <c r="K120" i="3"/>
  <c r="J120" i="3"/>
  <c r="I120" i="3"/>
  <c r="L119" i="3"/>
  <c r="K119" i="3"/>
  <c r="J119" i="3"/>
  <c r="I119" i="3"/>
  <c r="L118" i="3"/>
  <c r="K118" i="3"/>
  <c r="J118" i="3"/>
  <c r="I118" i="3"/>
  <c r="L117" i="3"/>
  <c r="K117" i="3"/>
  <c r="J117" i="3"/>
  <c r="I117" i="3"/>
  <c r="K110" i="3"/>
  <c r="I110" i="3"/>
  <c r="L104" i="3"/>
  <c r="K104" i="3"/>
  <c r="I104" i="3"/>
  <c r="I103" i="3"/>
  <c r="K102" i="3"/>
  <c r="J102" i="3"/>
  <c r="I102"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9" i="3" l="1"/>
  <c r="H174" i="3"/>
  <c r="H310" i="3" s="1"/>
  <c r="H10" i="3"/>
  <c r="H164" i="3" s="1"/>
  <c r="F174" i="3"/>
  <c r="F310" i="3" s="1"/>
  <c r="O166" i="3"/>
  <c r="N166" i="3"/>
  <c r="E174" i="3"/>
  <c r="O71" i="3"/>
  <c r="O56" i="3"/>
  <c r="O189" i="3"/>
  <c r="I71" i="3"/>
  <c r="I52" i="3"/>
  <c r="I60" i="3"/>
  <c r="I56" i="3"/>
  <c r="I233" i="3"/>
  <c r="I224" i="3"/>
  <c r="I180" i="3"/>
  <c r="I20" i="3"/>
  <c r="I16" i="3"/>
  <c r="L71" i="3"/>
  <c r="K71" i="3"/>
  <c r="K49" i="3"/>
  <c r="I12" i="3"/>
  <c r="I259" i="3"/>
  <c r="I186" i="3"/>
  <c r="I177" i="3"/>
  <c r="K134" i="3"/>
  <c r="K103" i="3"/>
  <c r="K84" i="3"/>
  <c r="K66" i="3"/>
  <c r="K60" i="3"/>
  <c r="K56" i="3"/>
  <c r="K52" i="3"/>
  <c r="I28" i="3"/>
  <c r="K28" i="3"/>
  <c r="K20" i="3"/>
  <c r="K16" i="3"/>
  <c r="L60" i="3"/>
  <c r="L52" i="3"/>
  <c r="L28" i="3"/>
  <c r="L12" i="3"/>
  <c r="I189" i="3"/>
  <c r="K12" i="3"/>
  <c r="J20" i="3"/>
  <c r="L20" i="3"/>
  <c r="G311" i="3"/>
  <c r="J12" i="3"/>
  <c r="J16" i="3"/>
  <c r="J49" i="3"/>
  <c r="L49" i="3"/>
  <c r="J56" i="3"/>
  <c r="L56" i="3"/>
  <c r="J66" i="3"/>
  <c r="L66" i="3"/>
  <c r="J84" i="3"/>
  <c r="L84" i="3"/>
  <c r="J103" i="3"/>
  <c r="J134" i="3"/>
  <c r="L134" i="3"/>
  <c r="J166" i="3"/>
  <c r="L166" i="3"/>
  <c r="K174" i="3"/>
  <c r="K177" i="3"/>
  <c r="K186" i="3"/>
  <c r="K224" i="3"/>
  <c r="K259" i="3"/>
  <c r="J52" i="3"/>
  <c r="J60" i="3"/>
  <c r="J71" i="3"/>
  <c r="N174" i="3" l="1"/>
  <c r="N310" i="3"/>
  <c r="E310" i="3"/>
  <c r="E311" i="3" s="1"/>
  <c r="E320" i="3" s="1"/>
  <c r="N164" i="3"/>
  <c r="N10" i="3"/>
  <c r="O174" i="3"/>
  <c r="O10" i="3"/>
  <c r="K310" i="3"/>
  <c r="F311" i="3"/>
  <c r="I174" i="3"/>
  <c r="K10" i="3"/>
  <c r="J10" i="3"/>
  <c r="L10" i="3"/>
  <c r="I10" i="3"/>
  <c r="E319" i="3" l="1"/>
  <c r="O164" i="3"/>
  <c r="O310" i="3"/>
  <c r="L164" i="3"/>
  <c r="K164" i="3"/>
  <c r="J164" i="3"/>
  <c r="I310" i="3"/>
  <c r="F319" i="3"/>
  <c r="H319" i="3"/>
  <c r="I164" i="3"/>
  <c r="F320" i="3"/>
  <c r="H311" i="3"/>
  <c r="I319" i="3" l="1"/>
  <c r="O319" i="3"/>
  <c r="N319" i="3"/>
  <c r="O311" i="3"/>
  <c r="H320" i="3"/>
  <c r="I311" i="3"/>
  <c r="O320" i="3" l="1"/>
  <c r="N320" i="3"/>
  <c r="I320" i="3"/>
</calcChain>
</file>

<file path=xl/sharedStrings.xml><?xml version="1.0" encoding="utf-8"?>
<sst xmlns="http://schemas.openxmlformats.org/spreadsheetml/2006/main" count="706" uniqueCount="462">
  <si>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</si>
  <si>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</si>
  <si>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</si>
  <si>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</si>
  <si>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</si>
  <si>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</si>
  <si>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</si>
  <si>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</si>
  <si>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</si>
  <si>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</si>
  <si>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</si>
  <si>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</si>
  <si>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</si>
  <si>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</si>
  <si>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</si>
  <si>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</si>
  <si>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</si>
  <si>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</si>
  <si>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</si>
  <si>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</si>
  <si>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</si>
  <si>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</si>
  <si>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</si>
  <si>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</si>
  <si>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</si>
  <si>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</si>
  <si>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</si>
  <si>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</si>
  <si>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</si>
  <si>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</si>
  <si>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</si>
  <si>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</si>
  <si>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</si>
  <si>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</si>
  <si>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</si>
  <si>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</si>
  <si>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</si>
  <si>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</si>
  <si>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</si>
  <si>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</si>
  <si>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</si>
  <si>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</si>
  <si>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</si>
  <si>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</si>
  <si>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</si>
  <si>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</si>
  <si>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</si>
  <si>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</si>
  <si>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</si>
  <si>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</si>
  <si>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</si>
  <si>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</si>
  <si>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</si>
  <si>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</si>
  <si>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</si>
  <si>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</si>
  <si>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</si>
  <si>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</si>
  <si>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</si>
  <si>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</si>
  <si>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</si>
  <si>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</si>
  <si>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</si>
  <si>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</si>
  <si>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</si>
  <si>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</si>
  <si>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</si>
  <si>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</si>
  <si>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</si>
  <si>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</si>
  <si>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</si>
  <si>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</si>
  <si>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</si>
  <si>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</si>
  <si>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</si>
  <si>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</si>
  <si>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</si>
  <si>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</si>
  <si>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</si>
  <si>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</si>
  <si>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</si>
  <si>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</si>
  <si>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</si>
  <si>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</si>
  <si>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</si>
  <si>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</si>
  <si>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</si>
  <si>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</si>
  <si>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</si>
  <si>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</si>
  <si>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</si>
  <si>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</si>
  <si>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</si>
  <si>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</si>
  <si>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</si>
  <si>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</si>
  <si>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</si>
  <si>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</si>
  <si>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</si>
  <si>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</si>
  <si>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</si>
  <si>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</si>
  <si>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</si>
  <si>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</si>
  <si>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</si>
  <si>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</si>
  <si>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</si>
  <si>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</si>
  <si>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</si>
  <si>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</si>
  <si>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</si>
  <si>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</si>
  <si>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</si>
  <si>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</si>
  <si>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</si>
  <si>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</si>
  <si>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</si>
  <si>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</si>
  <si>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</si>
  <si>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</si>
  <si>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</si>
  <si>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</si>
  <si>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</si>
  <si>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</si>
  <si>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</si>
  <si>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</si>
  <si>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</si>
  <si>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</si>
  <si>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</si>
  <si>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</si>
  <si>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</si>
  <si>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</si>
  <si>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</si>
  <si>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</si>
  <si>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</si>
  <si>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</si>
  <si>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</si>
  <si>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</si>
  <si>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</si>
  <si>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</si>
  <si>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</si>
  <si>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</si>
  <si>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</si>
  <si>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</si>
  <si>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</si>
  <si>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</si>
  <si>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</si>
  <si>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</si>
  <si>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</si>
  <si>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</si>
  <si>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</si>
  <si>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</si>
  <si>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</si>
  <si>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</si>
  <si>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</si>
  <si>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</si>
  <si>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</si>
  <si>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</si>
  <si>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</si>
  <si>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</si>
  <si>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</si>
  <si>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</si>
  <si>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</si>
  <si>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</si>
  <si>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</si>
  <si>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</si>
  <si>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</si>
  <si>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</si>
  <si>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</si>
  <si>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</si>
  <si>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</si>
  <si>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</si>
  <si>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</si>
  <si>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</si>
  <si>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</si>
  <si>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</si>
  <si>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</si>
  <si>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</si>
  <si>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</si>
  <si>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</si>
  <si>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</si>
  <si>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</si>
  <si>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</si>
  <si>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</si>
  <si>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</si>
  <si>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</si>
  <si>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</si>
  <si>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</si>
  <si>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</si>
  <si>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</si>
  <si>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</si>
  <si>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</si>
  <si>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</si>
  <si>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</si>
  <si>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</si>
  <si>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</si>
  <si>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</si>
  <si>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</si>
  <si>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</si>
  <si>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</si>
  <si>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</si>
  <si>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</si>
  <si>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</si>
  <si>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</si>
  <si>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</si>
  <si>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</si>
  <si>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</si>
  <si>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</si>
  <si>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</si>
  <si>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</si>
  <si>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</si>
  <si>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</si>
  <si>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</si>
  <si>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</si>
  <si>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</si>
  <si>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</si>
  <si>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</si>
  <si>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</si>
  <si>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</si>
  <si>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</si>
  <si>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</si>
  <si>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</si>
  <si>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</si>
  <si>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</si>
  <si>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</si>
  <si>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</si>
  <si>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</si>
  <si>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</si>
  <si>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</si>
  <si>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</si>
  <si>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</si>
  <si>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</si>
  <si>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</si>
  <si>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</si>
  <si>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</si>
  <si>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</si>
  <si>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</si>
  <si>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</si>
  <si>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</si>
  <si>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</si>
  <si>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</si>
  <si>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</si>
  <si>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</si>
  <si>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</si>
  <si>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</si>
  <si>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</si>
  <si>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</si>
  <si>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</si>
  <si>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</si>
  <si>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</si>
  <si>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</si>
  <si>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</si>
  <si>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</si>
  <si>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</si>
  <si>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</si>
  <si>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</si>
  <si>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</si>
  <si>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</si>
  <si>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</si>
  <si>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</si>
  <si>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</si>
  <si>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</si>
  <si>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</si>
  <si>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</si>
  <si>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</si>
  <si>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</si>
  <si>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</si>
  <si>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</si>
  <si>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</si>
  <si>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</si>
  <si>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</si>
  <si>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</si>
  <si>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</si>
  <si>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</si>
  <si>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</si>
  <si>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</si>
  <si>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</si>
  <si>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</si>
  <si>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</si>
  <si>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</si>
  <si>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</si>
  <si>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</si>
  <si>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</si>
  <si>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</si>
  <si>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</si>
  <si>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</si>
  <si>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</si>
  <si>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</si>
  <si>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</si>
  <si>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</si>
  <si>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</si>
  <si>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</si>
  <si>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</si>
  <si>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</si>
  <si>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</si>
  <si>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</si>
  <si>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</si>
  <si>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</si>
  <si>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</si>
  <si>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</si>
  <si>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</si>
  <si>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</si>
  <si>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</si>
  <si>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</si>
  <si>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</si>
  <si>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</si>
  <si>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</si>
  <si>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</si>
  <si>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</si>
  <si>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</si>
  <si>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</si>
  <si>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</si>
  <si>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</si>
  <si>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</si>
  <si>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</si>
  <si>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</si>
  <si>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</si>
  <si>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</si>
  <si>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</si>
  <si>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</si>
  <si>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</si>
  <si>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</si>
  <si>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</si>
  <si>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</si>
  <si>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</si>
  <si>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</si>
  <si>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</si>
  <si>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</si>
  <si>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</si>
  <si>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</si>
  <si>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</si>
  <si>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</si>
  <si>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</si>
  <si>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</si>
  <si>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</si>
  <si>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</si>
  <si>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</si>
  <si>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</si>
  <si>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</si>
  <si>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</si>
  <si>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</si>
  <si>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</si>
  <si>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</si>
  <si>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</si>
  <si>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</si>
  <si>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</si>
  <si>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</si>
  <si>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</si>
  <si>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</si>
  <si>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</si>
  <si>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</si>
  <si>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</si>
  <si>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</si>
  <si>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</si>
  <si>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</si>
  <si>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</si>
  <si>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</si>
  <si>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</si>
  <si>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</si>
  <si>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</si>
  <si>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</si>
  <si>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</si>
  <si>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</si>
  <si>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</si>
  <si>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</si>
  <si>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</si>
  <si>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</si>
  <si>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</si>
  <si>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</si>
  <si>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</si>
  <si>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</si>
  <si>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</si>
  <si>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</si>
  <si>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</si>
  <si>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</si>
  <si>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</si>
  <si>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</si>
  <si>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</si>
  <si>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</si>
  <si>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</si>
  <si>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</si>
  <si>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</si>
  <si>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</si>
  <si>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</si>
  <si>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</si>
  <si>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</si>
  <si>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</si>
  <si>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</si>
  <si>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</si>
  <si>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</si>
  <si>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</si>
  <si>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</si>
  <si>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</si>
  <si>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</si>
  <si>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</si>
  <si>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</si>
  <si>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</si>
  <si>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</si>
  <si>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</si>
  <si>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</si>
  <si>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</si>
  <si>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</si>
  <si>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</si>
  <si>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</si>
  <si>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</si>
  <si>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</si>
  <si>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</si>
  <si>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</si>
  <si>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</si>
  <si>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</si>
  <si>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</si>
  <si>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</si>
  <si>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</si>
  <si>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</si>
  <si>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</si>
  <si>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</si>
  <si>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</si>
  <si>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</si>
  <si>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</si>
  <si>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</si>
  <si>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</si>
  <si>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</si>
  <si>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</si>
  <si>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</si>
  <si>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</si>
  <si>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</si>
  <si>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</si>
  <si>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6091</t>
  </si>
  <si>
    <t>8420</t>
  </si>
  <si>
    <t>Інші заходи у сфері медіа (засобів масової інформації)</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</si>
  <si>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</si>
  <si>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</si>
  <si>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</si>
  <si>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</si>
  <si>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</si>
  <si>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</si>
  <si>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</si>
  <si>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</si>
  <si>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</si>
  <si>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</si>
  <si>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</si>
  <si>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</si>
  <si>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6092</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</si>
  <si>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</si>
  <si>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Медіа (засоби масової інформації)</t>
  </si>
  <si>
    <t>більше в 2,5 раза</t>
  </si>
  <si>
    <t>більше в 6,5 раза</t>
  </si>
  <si>
    <t xml:space="preserve">Інформація 
про виконання бюджету Вінницької міської територіальної громади по видатках за січень 2026 року </t>
  </si>
  <si>
    <t>на 1 місяць</t>
  </si>
  <si>
    <t xml:space="preserve"> на 1 місяць</t>
  </si>
  <si>
    <t>Відхилення від уточненого плану на 1 місяць</t>
  </si>
  <si>
    <t xml:space="preserve">Фактичне виконання за 1 місяць 2025р.
</t>
  </si>
  <si>
    <t xml:space="preserve">% виконання 1 місяця 2026р. до 1 місяця 2025р. </t>
  </si>
  <si>
    <t xml:space="preserve">Відхилення 1 місяця 2026р. до 1 місяця 2025р. </t>
  </si>
  <si>
    <t>Інші заходи та заклади у сфері соціального захисту і соціального забезпечення</t>
  </si>
  <si>
    <t>Регіональний розвиток та інші публічні інвестиційні проекти/ програми публічних інвестицій</t>
  </si>
  <si>
    <t>більше в 2,8 раза</t>
  </si>
  <si>
    <t>більше в 3,3 раза</t>
  </si>
  <si>
    <t>більше в 6,4 рази</t>
  </si>
  <si>
    <t>більше в 2,3 рази</t>
  </si>
  <si>
    <t>більше в 4,3 рази</t>
  </si>
  <si>
    <t xml:space="preserve">Заступник директора департаменту - начальник відділу доходів бюджету  департаменту фінансів                                                                                        Ірина ЛАРІНА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</si>
</sst>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_ ;\-#,##0.000\ "/>
    <numFmt numFmtId="170" formatCode="#,##0.0"/>
    <numFmt numFmtId="171" formatCode="\+#,##0.0_ ;\-#,##0.0\ "/>
  </numFmts>
  <fonts count="30"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b/>
      <sz val="8"/>
      <color theme="1"/>
      <name val="Times New Roman CYR"/>
      <charset val="204"/>
    </font>
    <font>
      <sz val="8"/>
      <color theme="1"/>
      <name val="Times New Roman CYR"/>
      <charset val="204"/>
    </font>
    <font>
      <sz val="9"/>
      <color theme="1"/>
      <name val="Times New Roman CYR"/>
      <charset val="204"/>
    </font>
    <font>
      <b/>
      <sz val="9"/>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6">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70"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171" fontId="6" fillId="0" borderId="5" xfId="2" applyNumberFormat="1" applyFont="1" applyFill="1" applyBorder="1" applyAlignment="1" applyProtection="1">
      <alignment horizontal="center" vertical="center" shrinkToFit="1"/>
      <protection locked="0"/>
    </xf>
    <xf numFmtId="171" fontId="5" fillId="0" borderId="5" xfId="2" applyNumberFormat="1" applyFont="1" applyFill="1" applyBorder="1" applyAlignment="1" applyProtection="1">
      <alignment horizontal="center" vertical="center" shrinkToFit="1"/>
      <protection locked="0"/>
    </xf>
    <xf numFmtId="164" fontId="13" fillId="0" borderId="1" xfId="0" applyNumberFormat="1" applyFont="1" applyFill="1" applyBorder="1" applyAlignment="1">
      <alignment horizontal="center" vertical="center" wrapText="1" shrinkToFit="1"/>
    </xf>
    <xf numFmtId="164" fontId="16" fillId="0" borderId="1" xfId="0" applyNumberFormat="1" applyFont="1" applyFill="1" applyBorder="1" applyAlignment="1">
      <alignment horizontal="center" vertical="center" wrapText="1" shrinkToFit="1"/>
    </xf>
    <xf numFmtId="164" fontId="26"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4"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4" fontId="28"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xf>
    <xf numFmtId="166" fontId="6"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5"/>
  <sheetViews>
    <sheetView showZeros="0" tabSelected="1" view="pageBreakPreview" zoomScale="90" zoomScaleNormal="89" zoomScaleSheetLayoutView="90" workbookViewId="0">
      <pane xSplit="4" ySplit="4" topLeftCell="E318"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7.5703125" style="2" customWidth="1"/>
    <col min="10" max="10" width="0.85546875" style="2" hidden="1" customWidth="1"/>
    <col min="11" max="11" width="6.5703125" style="2" customWidth="1"/>
    <col min="12" max="12" width="10.5703125"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5" ht="45" customHeight="1" x14ac:dyDescent="0.2">
      <c r="A1" s="103" t="s">
        <v>447</v>
      </c>
      <c r="B1" s="103"/>
      <c r="C1" s="103"/>
      <c r="D1" s="103"/>
      <c r="E1" s="103"/>
      <c r="F1" s="103"/>
      <c r="G1" s="103"/>
      <c r="H1" s="103"/>
      <c r="I1" s="103"/>
      <c r="J1" s="103"/>
      <c r="K1" s="103"/>
      <c r="L1" s="103"/>
      <c r="M1" s="103"/>
      <c r="N1" s="103"/>
      <c r="O1" s="103"/>
    </row>
    <row r="2" spans="1:15" ht="23.25" customHeight="1" x14ac:dyDescent="0.25">
      <c r="O2" s="85" t="s">
        <v>17</v>
      </c>
    </row>
    <row r="3" spans="1:15" ht="23.25" customHeight="1" x14ac:dyDescent="0.2">
      <c r="A3" s="107" t="s">
        <v>119</v>
      </c>
      <c r="B3" s="108" t="s">
        <v>118</v>
      </c>
      <c r="C3" s="102"/>
      <c r="D3" s="109"/>
      <c r="E3" s="104" t="s">
        <v>28</v>
      </c>
      <c r="F3" s="104" t="s">
        <v>18</v>
      </c>
      <c r="G3" s="104"/>
      <c r="H3" s="104" t="s">
        <v>79</v>
      </c>
      <c r="I3" s="104" t="s">
        <v>0</v>
      </c>
      <c r="J3" s="104"/>
      <c r="K3" s="104"/>
      <c r="L3" s="104" t="s">
        <v>450</v>
      </c>
      <c r="M3" s="104" t="s">
        <v>451</v>
      </c>
      <c r="N3" s="104" t="s">
        <v>452</v>
      </c>
      <c r="O3" s="104" t="s">
        <v>453</v>
      </c>
    </row>
    <row r="4" spans="1:15" ht="44.25" customHeight="1" x14ac:dyDescent="0.2">
      <c r="A4" s="107"/>
      <c r="B4" s="108"/>
      <c r="C4" s="102"/>
      <c r="D4" s="109"/>
      <c r="E4" s="104"/>
      <c r="F4" s="101" t="s">
        <v>105</v>
      </c>
      <c r="G4" s="101" t="s">
        <v>448</v>
      </c>
      <c r="H4" s="105"/>
      <c r="I4" s="101" t="s">
        <v>94</v>
      </c>
      <c r="J4" s="101"/>
      <c r="K4" s="101" t="s">
        <v>449</v>
      </c>
      <c r="L4" s="105"/>
      <c r="M4" s="105"/>
      <c r="N4" s="105"/>
      <c r="O4" s="105"/>
    </row>
    <row r="5" spans="1:15" ht="20.25" customHeight="1" x14ac:dyDescent="0.2">
      <c r="A5" s="102"/>
      <c r="B5" s="102"/>
      <c r="C5" s="102"/>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102"/>
      <c r="B6" s="102"/>
      <c r="C6" s="102"/>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0" t="s">
        <v>54</v>
      </c>
      <c r="E7" s="114">
        <v>770543.89599999995</v>
      </c>
      <c r="F7" s="114">
        <v>770543.89599999995</v>
      </c>
      <c r="G7" s="114">
        <v>50449.934000000001</v>
      </c>
      <c r="H7" s="25">
        <v>50445.294000000002</v>
      </c>
      <c r="I7" s="26">
        <f>IF(F7&gt;0,H7/F7*100,0)</f>
        <v>6.5467125574374814</v>
      </c>
      <c r="J7" s="26">
        <f>H7/G7*100</f>
        <v>99.990802762992715</v>
      </c>
      <c r="K7" s="27">
        <f>IF(G7&gt;0,H7/G7*100,0)</f>
        <v>99.990802762992715</v>
      </c>
      <c r="L7" s="25">
        <f>H7-G7</f>
        <v>-4.6399999999994179</v>
      </c>
      <c r="M7" s="25">
        <v>43732.09</v>
      </c>
      <c r="N7" s="27">
        <f>H7/M7*100</f>
        <v>115.35075044435334</v>
      </c>
      <c r="O7" s="53">
        <f>H7-M7</f>
        <v>6713.2040000000052</v>
      </c>
    </row>
    <row r="8" spans="1:15" ht="23.25" customHeight="1" x14ac:dyDescent="0.2">
      <c r="A8" s="20" t="s">
        <v>58</v>
      </c>
      <c r="B8" s="21" t="s">
        <v>120</v>
      </c>
      <c r="C8" s="21"/>
      <c r="D8" s="70" t="s">
        <v>53</v>
      </c>
      <c r="E8" s="25">
        <v>2082915.79</v>
      </c>
      <c r="F8" s="25">
        <v>3062377.54</v>
      </c>
      <c r="G8" s="25">
        <v>268483.50300000003</v>
      </c>
      <c r="H8" s="25">
        <v>248709.32</v>
      </c>
      <c r="I8" s="26">
        <f t="shared" si="0"/>
        <v>8.1214454048013938</v>
      </c>
      <c r="J8" s="26">
        <f>H8/G8*100</f>
        <v>92.634861070030055</v>
      </c>
      <c r="K8" s="27">
        <f t="shared" si="1"/>
        <v>92.634861070030055</v>
      </c>
      <c r="L8" s="25">
        <f t="shared" ref="L8:L20" si="2">H8-G8</f>
        <v>-19774.183000000019</v>
      </c>
      <c r="M8" s="25">
        <v>185827.41500000001</v>
      </c>
      <c r="N8" s="27">
        <f t="shared" ref="N8:N75" si="3">H8/M8*100</f>
        <v>133.83887409723692</v>
      </c>
      <c r="O8" s="53">
        <f>H8-M8</f>
        <v>62881.904999999999</v>
      </c>
    </row>
    <row r="9" spans="1:15" ht="21" customHeight="1" x14ac:dyDescent="0.2">
      <c r="A9" s="20" t="s">
        <v>59</v>
      </c>
      <c r="B9" s="21" t="s">
        <v>121</v>
      </c>
      <c r="C9" s="21"/>
      <c r="D9" s="70" t="s">
        <v>52</v>
      </c>
      <c r="E9" s="25">
        <v>232297.98300000001</v>
      </c>
      <c r="F9" s="25">
        <v>232297.98300000001</v>
      </c>
      <c r="G9" s="25">
        <v>16208.282999999999</v>
      </c>
      <c r="H9" s="25">
        <v>16208.187</v>
      </c>
      <c r="I9" s="26">
        <f t="shared" si="0"/>
        <v>6.9773257566338831</v>
      </c>
      <c r="J9" s="26">
        <f>H9/G9*100</f>
        <v>99.999407710242977</v>
      </c>
      <c r="K9" s="27">
        <f t="shared" si="1"/>
        <v>99.999407710242977</v>
      </c>
      <c r="L9" s="25">
        <f t="shared" si="2"/>
        <v>-9.5999999999548891E-2</v>
      </c>
      <c r="M9" s="25">
        <v>10651.242</v>
      </c>
      <c r="N9" s="27">
        <f t="shared" si="3"/>
        <v>152.17180306296675</v>
      </c>
      <c r="O9" s="53">
        <f>H9-M9</f>
        <v>5556.9449999999997</v>
      </c>
    </row>
    <row r="10" spans="1:15" ht="24" customHeight="1" x14ac:dyDescent="0.2">
      <c r="A10" s="20" t="s">
        <v>60</v>
      </c>
      <c r="B10" s="21" t="s">
        <v>122</v>
      </c>
      <c r="C10" s="21"/>
      <c r="D10" s="70" t="s">
        <v>107</v>
      </c>
      <c r="E10" s="25">
        <f>E12+E16+E20+E28+E39+E40+E48+E49+E52+E56+E60+E65+E66+E70+E71+E77+E76+E67</f>
        <v>491385.114</v>
      </c>
      <c r="F10" s="86">
        <f>F12+F16+F20+F28+F39+F40+F48+F49+F52+F56+F60+F65+F66+F70+F71+F77+F76+F67</f>
        <v>498625.53018000006</v>
      </c>
      <c r="G10" s="86">
        <f>G12+G16+G20+G28+G39+G40+G48+G49+G52+G56+G60+G65+G66+G70+G71+G77+G76+G67</f>
        <v>31983.929540000001</v>
      </c>
      <c r="H10" s="25">
        <f>H12+H16+H20+H28+H39+H40+H48+H49+H52+H56+H60+H65+H66+H70+H71+H77+H76+H67</f>
        <v>31618.360000000004</v>
      </c>
      <c r="I10" s="26">
        <f t="shared" si="0"/>
        <v>6.341103310250884</v>
      </c>
      <c r="J10" s="26">
        <f>H10/G10*100</f>
        <v>98.857021181394217</v>
      </c>
      <c r="K10" s="27">
        <f t="shared" si="1"/>
        <v>98.857021181394217</v>
      </c>
      <c r="L10" s="25">
        <f t="shared" si="2"/>
        <v>-365.56953999999678</v>
      </c>
      <c r="M10" s="25">
        <f>M12+M16+M20+M28+M39+M40+M48+M49+M52+M56+M60+M65+M66+M70+M71+M77+M76+M67</f>
        <v>25855.181</v>
      </c>
      <c r="N10" s="56">
        <f t="shared" si="3"/>
        <v>122.29022879398912</v>
      </c>
      <c r="O10" s="53">
        <f t="shared" ref="O10:O74" si="4">H10-M10</f>
        <v>5763.1790000000037</v>
      </c>
    </row>
    <row r="11" spans="1:15" ht="22.5" customHeight="1" x14ac:dyDescent="0.2">
      <c r="A11" s="102"/>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102"/>
      <c r="B12" s="63" t="s">
        <v>124</v>
      </c>
      <c r="C12" s="63"/>
      <c r="D12" s="71" t="s">
        <v>362</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102"/>
      <c r="B13" s="63"/>
      <c r="C13" s="63"/>
      <c r="D13" s="72" t="s">
        <v>46</v>
      </c>
      <c r="E13" s="28"/>
      <c r="F13" s="28"/>
      <c r="G13" s="24"/>
      <c r="H13" s="24"/>
      <c r="I13" s="29"/>
      <c r="J13" s="29"/>
      <c r="K13" s="30"/>
      <c r="L13" s="24">
        <f t="shared" si="2"/>
        <v>0</v>
      </c>
      <c r="M13" s="28"/>
      <c r="N13" s="30"/>
      <c r="O13" s="54">
        <f t="shared" si="4"/>
        <v>0</v>
      </c>
    </row>
    <row r="14" spans="1:15" ht="22.5" hidden="1" customHeight="1" x14ac:dyDescent="0.2">
      <c r="A14" s="102"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5" ht="15" hidden="1" customHeight="1" x14ac:dyDescent="0.2">
      <c r="A15" s="102"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102"/>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102"/>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102"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102"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102"/>
      <c r="B20" s="63" t="s">
        <v>131</v>
      </c>
      <c r="C20" s="63"/>
      <c r="D20" s="74" t="s">
        <v>207</v>
      </c>
      <c r="E20" s="24">
        <f>E24+E27+E22+E23</f>
        <v>214350.15600000002</v>
      </c>
      <c r="F20" s="24">
        <f>F24+F27+F22+F23+F26</f>
        <v>214350.15600000002</v>
      </c>
      <c r="G20" s="24">
        <f>G24+G27+G22+G23+G26</f>
        <v>17541.598000000002</v>
      </c>
      <c r="H20" s="24">
        <f>H24+H27+H22+H23+H26</f>
        <v>17541.598000000002</v>
      </c>
      <c r="I20" s="29">
        <f t="shared" si="0"/>
        <v>8.1836180235856695</v>
      </c>
      <c r="J20" s="29">
        <f t="shared" si="9"/>
        <v>100</v>
      </c>
      <c r="K20" s="29">
        <f t="shared" si="1"/>
        <v>100</v>
      </c>
      <c r="L20" s="24">
        <f t="shared" si="2"/>
        <v>0</v>
      </c>
      <c r="M20" s="24">
        <f>M23+M27+M22+M24</f>
        <v>15490.486000000001</v>
      </c>
      <c r="N20" s="57">
        <f t="shared" si="3"/>
        <v>113.24110812275354</v>
      </c>
      <c r="O20" s="54">
        <f t="shared" si="4"/>
        <v>2051.112000000001</v>
      </c>
    </row>
    <row r="21" spans="1:15" ht="21.75" customHeight="1" x14ac:dyDescent="0.2">
      <c r="A21" s="102"/>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102"/>
      <c r="B22" s="63" t="s">
        <v>194</v>
      </c>
      <c r="C22" s="63"/>
      <c r="D22" s="73" t="s">
        <v>364</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102"/>
      <c r="B23" s="63" t="s">
        <v>365</v>
      </c>
      <c r="C23" s="63"/>
      <c r="D23" s="73" t="s">
        <v>366</v>
      </c>
      <c r="E23" s="24">
        <v>451.8</v>
      </c>
      <c r="F23" s="24">
        <v>451.8</v>
      </c>
      <c r="G23" s="24">
        <v>24.571000000000002</v>
      </c>
      <c r="H23" s="24">
        <v>24.571000000000002</v>
      </c>
      <c r="I23" s="29">
        <f t="shared" si="13"/>
        <v>5.4384683488269152</v>
      </c>
      <c r="J23" s="29">
        <f t="shared" si="14"/>
        <v>100</v>
      </c>
      <c r="K23" s="29">
        <f t="shared" si="15"/>
        <v>100</v>
      </c>
      <c r="L23" s="93">
        <f t="shared" ref="L23:L159" si="16">H23-G23</f>
        <v>0</v>
      </c>
      <c r="M23" s="24">
        <v>68.391999999999996</v>
      </c>
      <c r="N23" s="57">
        <f t="shared" si="3"/>
        <v>35.926716575038022</v>
      </c>
      <c r="O23" s="54">
        <f t="shared" si="4"/>
        <v>-43.820999999999998</v>
      </c>
    </row>
    <row r="24" spans="1:15" ht="32.25" customHeight="1" x14ac:dyDescent="0.2">
      <c r="A24" s="102" t="s">
        <v>40</v>
      </c>
      <c r="B24" s="64" t="s">
        <v>208</v>
      </c>
      <c r="C24" s="64" t="s">
        <v>133</v>
      </c>
      <c r="D24" s="73" t="s">
        <v>134</v>
      </c>
      <c r="E24" s="24">
        <v>55765.053</v>
      </c>
      <c r="F24" s="24">
        <v>55765.053</v>
      </c>
      <c r="G24" s="24">
        <v>4477.13</v>
      </c>
      <c r="H24" s="24">
        <v>4477.13</v>
      </c>
      <c r="I24" s="29">
        <f t="shared" ref="I24:I159" si="17">IF(F24&gt;0,H24/F24*100,0)</f>
        <v>8.028558674551963</v>
      </c>
      <c r="J24" s="29"/>
      <c r="K24" s="30">
        <f t="shared" ref="K24:K159" si="18">IF(G24&gt;0,H24/G24*100,0)</f>
        <v>100</v>
      </c>
      <c r="L24" s="93">
        <f t="shared" si="16"/>
        <v>0</v>
      </c>
      <c r="M24" s="24">
        <v>4214.7780000000002</v>
      </c>
      <c r="N24" s="57">
        <f t="shared" si="3"/>
        <v>106.22457458020327</v>
      </c>
      <c r="O24" s="54">
        <f t="shared" si="4"/>
        <v>262.35199999999986</v>
      </c>
    </row>
    <row r="25" spans="1:15" ht="17.25" hidden="1" customHeight="1" x14ac:dyDescent="0.2">
      <c r="A25" s="102"/>
      <c r="B25" s="64" t="s">
        <v>132</v>
      </c>
      <c r="C25" s="64"/>
      <c r="D25" s="73" t="s">
        <v>337</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102"/>
      <c r="B26" s="64" t="s">
        <v>132</v>
      </c>
      <c r="C26" s="64"/>
      <c r="D26" s="73" t="s">
        <v>383</v>
      </c>
      <c r="E26" s="24"/>
      <c r="F26" s="24"/>
      <c r="G26" s="24"/>
      <c r="H26" s="24"/>
      <c r="I26" s="29">
        <f t="shared" si="19"/>
        <v>0</v>
      </c>
      <c r="J26" s="29"/>
      <c r="K26" s="30">
        <f t="shared" si="20"/>
        <v>0</v>
      </c>
      <c r="L26" s="51">
        <f t="shared" si="21"/>
        <v>0</v>
      </c>
      <c r="M26" s="24"/>
      <c r="N26" s="30"/>
      <c r="O26" s="54">
        <f t="shared" si="4"/>
        <v>0</v>
      </c>
    </row>
    <row r="27" spans="1:15" ht="30.75" customHeight="1" x14ac:dyDescent="0.2">
      <c r="A27" s="102" t="s">
        <v>7</v>
      </c>
      <c r="B27" s="64" t="s">
        <v>209</v>
      </c>
      <c r="C27" s="64" t="s">
        <v>133</v>
      </c>
      <c r="D27" s="73" t="s">
        <v>135</v>
      </c>
      <c r="E27" s="24">
        <v>158133.30300000001</v>
      </c>
      <c r="F27" s="24">
        <v>158133.30300000001</v>
      </c>
      <c r="G27" s="24">
        <v>13039.897000000001</v>
      </c>
      <c r="H27" s="24">
        <v>13039.897000000001</v>
      </c>
      <c r="I27" s="29">
        <f t="shared" si="17"/>
        <v>8.2461421804362107</v>
      </c>
      <c r="J27" s="29">
        <f t="shared" si="9"/>
        <v>100</v>
      </c>
      <c r="K27" s="30">
        <f t="shared" si="18"/>
        <v>100</v>
      </c>
      <c r="L27" s="24">
        <f t="shared" si="16"/>
        <v>0</v>
      </c>
      <c r="M27" s="24">
        <v>11207.316000000001</v>
      </c>
      <c r="N27" s="58">
        <f t="shared" si="3"/>
        <v>116.35164922627325</v>
      </c>
      <c r="O27" s="54">
        <f t="shared" si="4"/>
        <v>1832.5810000000001</v>
      </c>
    </row>
    <row r="28" spans="1:15" ht="14.25" hidden="1" customHeight="1" x14ac:dyDescent="0.2">
      <c r="A28" s="102"/>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5" ht="13.5" hidden="1" customHeight="1" x14ac:dyDescent="0.2">
      <c r="A29" s="102"/>
      <c r="B29" s="63"/>
      <c r="C29" s="63"/>
      <c r="D29" s="73" t="s">
        <v>46</v>
      </c>
      <c r="E29" s="24"/>
      <c r="F29" s="24"/>
      <c r="G29" s="24"/>
      <c r="H29" s="24"/>
      <c r="I29" s="29"/>
      <c r="J29" s="29"/>
      <c r="K29" s="30"/>
      <c r="L29" s="24"/>
      <c r="M29" s="28"/>
      <c r="N29" s="58" t="e">
        <f t="shared" si="3"/>
        <v>#DIV/0!</v>
      </c>
      <c r="O29" s="54">
        <f t="shared" si="4"/>
        <v>0</v>
      </c>
    </row>
    <row r="30" spans="1:15" ht="15.75" hidden="1" x14ac:dyDescent="0.2">
      <c r="A30" s="102"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5" ht="15.75" hidden="1" x14ac:dyDescent="0.2">
      <c r="A31" s="102"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5" ht="15.75" hidden="1" x14ac:dyDescent="0.2">
      <c r="A32" s="102"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102"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102"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102"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102"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102"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102"/>
      <c r="B38" s="64" t="s">
        <v>143</v>
      </c>
      <c r="C38" s="64"/>
      <c r="D38" s="73" t="s">
        <v>361</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102" t="s">
        <v>24</v>
      </c>
      <c r="B39" s="63">
        <v>3050</v>
      </c>
      <c r="C39" s="63" t="s">
        <v>133</v>
      </c>
      <c r="D39" s="74" t="s">
        <v>145</v>
      </c>
      <c r="E39" s="24">
        <v>1246.7</v>
      </c>
      <c r="F39" s="24">
        <v>1246.7</v>
      </c>
      <c r="G39" s="24">
        <v>104</v>
      </c>
      <c r="H39" s="24"/>
      <c r="I39" s="29">
        <f t="shared" si="17"/>
        <v>0</v>
      </c>
      <c r="J39" s="29">
        <f t="shared" si="9"/>
        <v>0</v>
      </c>
      <c r="K39" s="30">
        <f t="shared" si="18"/>
        <v>0</v>
      </c>
      <c r="L39" s="24">
        <f t="shared" si="16"/>
        <v>-104</v>
      </c>
      <c r="M39" s="24"/>
      <c r="N39" s="39" t="e">
        <f t="shared" si="3"/>
        <v>#DIV/0!</v>
      </c>
      <c r="O39" s="54">
        <f t="shared" si="4"/>
        <v>0</v>
      </c>
    </row>
    <row r="40" spans="1:15" ht="17.25" hidden="1" customHeight="1" x14ac:dyDescent="0.2">
      <c r="A40" s="102"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39" t="e">
        <f t="shared" si="3"/>
        <v>#DIV/0!</v>
      </c>
      <c r="O40" s="54">
        <f t="shared" si="4"/>
        <v>0</v>
      </c>
    </row>
    <row r="41" spans="1:15" ht="17.25" hidden="1" customHeight="1" x14ac:dyDescent="0.2">
      <c r="A41" s="102"/>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39" t="e">
        <f t="shared" si="3"/>
        <v>#DIV/0!</v>
      </c>
      <c r="O41" s="54">
        <f t="shared" si="4"/>
        <v>0</v>
      </c>
    </row>
    <row r="42" spans="1:15" ht="18" hidden="1" customHeight="1" x14ac:dyDescent="0.2">
      <c r="A42" s="102"/>
      <c r="B42" s="64" t="s">
        <v>218</v>
      </c>
      <c r="C42" s="63"/>
      <c r="D42" s="73" t="s">
        <v>213</v>
      </c>
      <c r="E42" s="24"/>
      <c r="F42" s="24"/>
      <c r="G42" s="24"/>
      <c r="H42" s="24"/>
      <c r="I42" s="29">
        <f t="shared" si="27"/>
        <v>0</v>
      </c>
      <c r="J42" s="29" t="e">
        <f t="shared" si="28"/>
        <v>#DIV/0!</v>
      </c>
      <c r="K42" s="30">
        <f t="shared" si="29"/>
        <v>0</v>
      </c>
      <c r="L42" s="24"/>
      <c r="M42" s="28"/>
      <c r="N42" s="39" t="e">
        <f t="shared" si="3"/>
        <v>#DIV/0!</v>
      </c>
      <c r="O42" s="54">
        <f t="shared" si="4"/>
        <v>0</v>
      </c>
    </row>
    <row r="43" spans="1:15" ht="28.5" hidden="1" customHeight="1" x14ac:dyDescent="0.2">
      <c r="A43" s="102"/>
      <c r="B43" s="64" t="s">
        <v>219</v>
      </c>
      <c r="C43" s="63"/>
      <c r="D43" s="73" t="s">
        <v>214</v>
      </c>
      <c r="E43" s="24"/>
      <c r="F43" s="24"/>
      <c r="G43" s="24"/>
      <c r="H43" s="24"/>
      <c r="I43" s="29">
        <f t="shared" si="27"/>
        <v>0</v>
      </c>
      <c r="J43" s="29" t="e">
        <f t="shared" si="28"/>
        <v>#DIV/0!</v>
      </c>
      <c r="K43" s="30">
        <f t="shared" si="29"/>
        <v>0</v>
      </c>
      <c r="L43" s="24"/>
      <c r="M43" s="28"/>
      <c r="N43" s="39" t="e">
        <f t="shared" si="3"/>
        <v>#DIV/0!</v>
      </c>
      <c r="O43" s="54">
        <f t="shared" si="4"/>
        <v>0</v>
      </c>
    </row>
    <row r="44" spans="1:15" ht="30.75" hidden="1" customHeight="1" x14ac:dyDescent="0.2">
      <c r="A44" s="102"/>
      <c r="B44" s="64" t="s">
        <v>220</v>
      </c>
      <c r="C44" s="63"/>
      <c r="D44" s="73" t="s">
        <v>215</v>
      </c>
      <c r="E44" s="24"/>
      <c r="F44" s="24"/>
      <c r="G44" s="24"/>
      <c r="H44" s="24"/>
      <c r="I44" s="29">
        <f t="shared" si="27"/>
        <v>0</v>
      </c>
      <c r="J44" s="29" t="e">
        <f t="shared" si="28"/>
        <v>#DIV/0!</v>
      </c>
      <c r="K44" s="30">
        <f t="shared" si="29"/>
        <v>0</v>
      </c>
      <c r="L44" s="24"/>
      <c r="M44" s="28"/>
      <c r="N44" s="39" t="e">
        <f t="shared" si="3"/>
        <v>#DIV/0!</v>
      </c>
      <c r="O44" s="54">
        <f t="shared" si="4"/>
        <v>0</v>
      </c>
    </row>
    <row r="45" spans="1:15" ht="27.75" hidden="1" customHeight="1" x14ac:dyDescent="0.2">
      <c r="A45" s="102"/>
      <c r="B45" s="64" t="s">
        <v>221</v>
      </c>
      <c r="C45" s="63"/>
      <c r="D45" s="73" t="s">
        <v>216</v>
      </c>
      <c r="E45" s="24"/>
      <c r="F45" s="24"/>
      <c r="G45" s="24"/>
      <c r="H45" s="24"/>
      <c r="I45" s="29">
        <f t="shared" si="27"/>
        <v>0</v>
      </c>
      <c r="J45" s="29" t="e">
        <f t="shared" si="28"/>
        <v>#DIV/0!</v>
      </c>
      <c r="K45" s="30">
        <f t="shared" si="29"/>
        <v>0</v>
      </c>
      <c r="L45" s="24"/>
      <c r="M45" s="28"/>
      <c r="N45" s="39" t="e">
        <f t="shared" si="3"/>
        <v>#DIV/0!</v>
      </c>
      <c r="O45" s="54">
        <f t="shared" si="4"/>
        <v>0</v>
      </c>
    </row>
    <row r="46" spans="1:15" ht="23.25" hidden="1" customHeight="1" x14ac:dyDescent="0.2">
      <c r="A46" s="102"/>
      <c r="B46" s="64" t="s">
        <v>222</v>
      </c>
      <c r="C46" s="63"/>
      <c r="D46" s="73" t="s">
        <v>217</v>
      </c>
      <c r="E46" s="24"/>
      <c r="F46" s="24"/>
      <c r="G46" s="24"/>
      <c r="H46" s="24"/>
      <c r="I46" s="29">
        <f t="shared" si="27"/>
        <v>0</v>
      </c>
      <c r="J46" s="29" t="e">
        <f t="shared" si="28"/>
        <v>#DIV/0!</v>
      </c>
      <c r="K46" s="30">
        <f t="shared" si="29"/>
        <v>0</v>
      </c>
      <c r="L46" s="24"/>
      <c r="M46" s="28"/>
      <c r="N46" s="39" t="e">
        <f t="shared" si="3"/>
        <v>#DIV/0!</v>
      </c>
      <c r="O46" s="54">
        <f t="shared" si="4"/>
        <v>0</v>
      </c>
    </row>
    <row r="47" spans="1:15" ht="27.75" hidden="1" customHeight="1" x14ac:dyDescent="0.2">
      <c r="A47" s="102"/>
      <c r="B47" s="64" t="s">
        <v>359</v>
      </c>
      <c r="C47" s="63"/>
      <c r="D47" s="73" t="s">
        <v>360</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39" t="e">
        <f t="shared" si="3"/>
        <v>#DIV/0!</v>
      </c>
      <c r="O47" s="54">
        <f t="shared" si="4"/>
        <v>0</v>
      </c>
    </row>
    <row r="48" spans="1:15" ht="30.75" customHeight="1" x14ac:dyDescent="0.2">
      <c r="A48" s="102" t="s">
        <v>12</v>
      </c>
      <c r="B48" s="63" t="s">
        <v>147</v>
      </c>
      <c r="C48" s="63" t="s">
        <v>148</v>
      </c>
      <c r="D48" s="74" t="s">
        <v>223</v>
      </c>
      <c r="E48" s="24">
        <v>48</v>
      </c>
      <c r="F48" s="24">
        <v>48</v>
      </c>
      <c r="G48" s="24">
        <v>4</v>
      </c>
      <c r="H48" s="24">
        <v>4</v>
      </c>
      <c r="I48" s="29">
        <f t="shared" si="17"/>
        <v>8.3333333333333321</v>
      </c>
      <c r="J48" s="29">
        <f t="shared" si="9"/>
        <v>100</v>
      </c>
      <c r="K48" s="30">
        <f t="shared" si="18"/>
        <v>100</v>
      </c>
      <c r="L48" s="24">
        <f t="shared" ref="L48" si="34">H48-G48</f>
        <v>0</v>
      </c>
      <c r="M48" s="24"/>
      <c r="N48" s="39" t="e">
        <f t="shared" si="3"/>
        <v>#DIV/0!</v>
      </c>
      <c r="O48" s="54">
        <f t="shared" si="4"/>
        <v>4</v>
      </c>
    </row>
    <row r="49" spans="1:15" ht="45.75" customHeight="1" x14ac:dyDescent="0.2">
      <c r="A49" s="102"/>
      <c r="B49" s="63" t="s">
        <v>179</v>
      </c>
      <c r="C49" s="63"/>
      <c r="D49" s="74" t="s">
        <v>224</v>
      </c>
      <c r="E49" s="24">
        <f>E51</f>
        <v>43830.33</v>
      </c>
      <c r="F49" s="24">
        <f>F51</f>
        <v>43830.33</v>
      </c>
      <c r="G49" s="24">
        <f t="shared" ref="G49" si="35">G51</f>
        <v>3677.672</v>
      </c>
      <c r="H49" s="24">
        <f t="shared" ref="H49" si="36">H51</f>
        <v>3677.6680000000001</v>
      </c>
      <c r="I49" s="29">
        <f t="shared" si="17"/>
        <v>8.3906920162362457</v>
      </c>
      <c r="J49" s="29">
        <f t="shared" si="9"/>
        <v>99.999891235542478</v>
      </c>
      <c r="K49" s="30">
        <f t="shared" si="18"/>
        <v>99.999891235542478</v>
      </c>
      <c r="L49" s="24">
        <f t="shared" si="16"/>
        <v>-3.9999999999054126E-3</v>
      </c>
      <c r="M49" s="24">
        <f t="shared" ref="M49" si="37">M51</f>
        <v>2405.1669999999999</v>
      </c>
      <c r="N49" s="30">
        <f t="shared" si="3"/>
        <v>152.906970700995</v>
      </c>
      <c r="O49" s="54">
        <f t="shared" si="4"/>
        <v>1272.5010000000002</v>
      </c>
    </row>
    <row r="50" spans="1:15" ht="22.5" customHeight="1" x14ac:dyDescent="0.2">
      <c r="A50" s="102"/>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5" ht="45" customHeight="1" x14ac:dyDescent="0.2">
      <c r="A51" s="102" t="s">
        <v>69</v>
      </c>
      <c r="B51" s="64" t="s">
        <v>149</v>
      </c>
      <c r="C51" s="63" t="s">
        <v>150</v>
      </c>
      <c r="D51" s="73" t="s">
        <v>151</v>
      </c>
      <c r="E51" s="24">
        <v>43830.33</v>
      </c>
      <c r="F51" s="24">
        <v>43830.33</v>
      </c>
      <c r="G51" s="24">
        <v>3677.672</v>
      </c>
      <c r="H51" s="24">
        <v>3677.6680000000001</v>
      </c>
      <c r="I51" s="29">
        <f t="shared" si="17"/>
        <v>8.3906920162362457</v>
      </c>
      <c r="J51" s="29">
        <f t="shared" si="9"/>
        <v>99.999891235542478</v>
      </c>
      <c r="K51" s="30">
        <f t="shared" si="18"/>
        <v>99.999891235542478</v>
      </c>
      <c r="L51" s="24">
        <f t="shared" si="16"/>
        <v>-3.9999999999054126E-3</v>
      </c>
      <c r="M51" s="24">
        <v>2405.1669999999999</v>
      </c>
      <c r="N51" s="30">
        <f t="shared" si="3"/>
        <v>152.906970700995</v>
      </c>
      <c r="O51" s="54">
        <f t="shared" si="4"/>
        <v>1272.5010000000002</v>
      </c>
    </row>
    <row r="52" spans="1:15" ht="23.25" customHeight="1" x14ac:dyDescent="0.2">
      <c r="A52" s="102"/>
      <c r="B52" s="63" t="s">
        <v>157</v>
      </c>
      <c r="C52" s="63"/>
      <c r="D52" s="74" t="s">
        <v>158</v>
      </c>
      <c r="E52" s="24">
        <f>E55+E54</f>
        <v>1399.5450000000001</v>
      </c>
      <c r="F52" s="24">
        <f>F55+F54</f>
        <v>1399.5450000000001</v>
      </c>
      <c r="G52" s="24">
        <f>G55+G54</f>
        <v>0</v>
      </c>
      <c r="H52" s="24">
        <f>H55+H54</f>
        <v>0</v>
      </c>
      <c r="I52" s="29">
        <f t="shared" si="17"/>
        <v>0</v>
      </c>
      <c r="J52" s="29" t="e">
        <f t="shared" si="9"/>
        <v>#DIV/0!</v>
      </c>
      <c r="K52" s="30">
        <f t="shared" si="18"/>
        <v>0</v>
      </c>
      <c r="L52" s="24">
        <f t="shared" si="16"/>
        <v>0</v>
      </c>
      <c r="M52" s="28">
        <f>M55+M54</f>
        <v>0</v>
      </c>
      <c r="N52" s="39" t="e">
        <f t="shared" si="3"/>
        <v>#DIV/0!</v>
      </c>
      <c r="O52" s="54">
        <f t="shared" si="4"/>
        <v>0</v>
      </c>
    </row>
    <row r="53" spans="1:15" ht="23.25" customHeight="1" x14ac:dyDescent="0.2">
      <c r="A53" s="102"/>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102"/>
      <c r="B54" s="63" t="s">
        <v>377</v>
      </c>
      <c r="C54" s="63"/>
      <c r="D54" s="73" t="s">
        <v>378</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102" t="s">
        <v>152</v>
      </c>
      <c r="B55" s="64" t="s">
        <v>153</v>
      </c>
      <c r="C55" s="64" t="s">
        <v>136</v>
      </c>
      <c r="D55" s="73" t="s">
        <v>154</v>
      </c>
      <c r="E55" s="24">
        <v>1399.5450000000001</v>
      </c>
      <c r="F55" s="24">
        <v>1399.5450000000001</v>
      </c>
      <c r="G55" s="24"/>
      <c r="H55" s="24"/>
      <c r="I55" s="29">
        <f>IF(F55&gt;0,H55/F55*100,0)</f>
        <v>0</v>
      </c>
      <c r="J55" s="29" t="e">
        <f>H55/G55*100</f>
        <v>#DIV/0!</v>
      </c>
      <c r="K55" s="30">
        <f>IF(G55&gt;0,H55/G55*100,0)</f>
        <v>0</v>
      </c>
      <c r="L55" s="24">
        <f>H55-G55</f>
        <v>0</v>
      </c>
      <c r="M55" s="24"/>
      <c r="N55" s="39" t="e">
        <f t="shared" si="3"/>
        <v>#DIV/0!</v>
      </c>
      <c r="O55" s="54">
        <f>H55-M55</f>
        <v>0</v>
      </c>
    </row>
    <row r="56" spans="1:15" ht="25.5" customHeight="1" x14ac:dyDescent="0.2">
      <c r="A56" s="102"/>
      <c r="B56" s="63" t="s">
        <v>225</v>
      </c>
      <c r="C56" s="63"/>
      <c r="D56" s="74" t="s">
        <v>156</v>
      </c>
      <c r="E56" s="24">
        <f>SUM(E58:E59)</f>
        <v>13876.210000000001</v>
      </c>
      <c r="F56" s="24">
        <f>SUM(F58:F59)</f>
        <v>13876.210000000001</v>
      </c>
      <c r="G56" s="24">
        <f>SUM(G58:G59)</f>
        <v>1248.2729999999999</v>
      </c>
      <c r="H56" s="24">
        <f>SUM(H58:H59)</f>
        <v>1248.269</v>
      </c>
      <c r="I56" s="29">
        <f t="shared" si="17"/>
        <v>8.9957488392003295</v>
      </c>
      <c r="J56" s="29">
        <f t="shared" si="9"/>
        <v>99.999679557276338</v>
      </c>
      <c r="K56" s="30">
        <f t="shared" si="18"/>
        <v>99.999679557276338</v>
      </c>
      <c r="L56" s="24">
        <f t="shared" si="16"/>
        <v>-3.9999999999054126E-3</v>
      </c>
      <c r="M56" s="24">
        <f>SUM(M58:M59)</f>
        <v>1126.7670000000001</v>
      </c>
      <c r="N56" s="30">
        <f t="shared" si="3"/>
        <v>110.78324090073635</v>
      </c>
      <c r="O56" s="54">
        <f t="shared" si="4"/>
        <v>121.50199999999995</v>
      </c>
    </row>
    <row r="57" spans="1:15" ht="20.25" customHeight="1" x14ac:dyDescent="0.2">
      <c r="A57" s="102"/>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5" ht="60.75" customHeight="1" x14ac:dyDescent="0.2">
      <c r="A58" s="102" t="s">
        <v>67</v>
      </c>
      <c r="B58" s="64" t="s">
        <v>226</v>
      </c>
      <c r="C58" s="64" t="s">
        <v>136</v>
      </c>
      <c r="D58" s="73" t="s">
        <v>433</v>
      </c>
      <c r="E58" s="24">
        <v>13784.79</v>
      </c>
      <c r="F58" s="24">
        <v>13784.79</v>
      </c>
      <c r="G58" s="24">
        <v>1248.2729999999999</v>
      </c>
      <c r="H58" s="24">
        <v>1248.269</v>
      </c>
      <c r="I58" s="29">
        <f t="shared" si="17"/>
        <v>9.0554081708897982</v>
      </c>
      <c r="J58" s="29">
        <f t="shared" si="9"/>
        <v>99.999679557276338</v>
      </c>
      <c r="K58" s="30">
        <f t="shared" si="18"/>
        <v>99.999679557276338</v>
      </c>
      <c r="L58" s="24">
        <f t="shared" si="16"/>
        <v>-3.9999999999054126E-3</v>
      </c>
      <c r="M58" s="24">
        <v>1126.7670000000001</v>
      </c>
      <c r="N58" s="30">
        <f t="shared" si="3"/>
        <v>110.78324090073635</v>
      </c>
      <c r="O58" s="54">
        <f t="shared" si="4"/>
        <v>121.50199999999995</v>
      </c>
    </row>
    <row r="59" spans="1:15" ht="23.25" customHeight="1" x14ac:dyDescent="0.2">
      <c r="A59" s="102" t="s">
        <v>22</v>
      </c>
      <c r="B59" s="64" t="s">
        <v>227</v>
      </c>
      <c r="C59" s="64" t="s">
        <v>136</v>
      </c>
      <c r="D59" s="73" t="s">
        <v>160</v>
      </c>
      <c r="E59" s="24">
        <v>91.42</v>
      </c>
      <c r="F59" s="24">
        <v>91.42</v>
      </c>
      <c r="G59" s="24"/>
      <c r="H59" s="24"/>
      <c r="I59" s="29">
        <f t="shared" si="17"/>
        <v>0</v>
      </c>
      <c r="J59" s="29" t="e">
        <f t="shared" si="9"/>
        <v>#DIV/0!</v>
      </c>
      <c r="K59" s="30">
        <f t="shared" si="18"/>
        <v>0</v>
      </c>
      <c r="L59" s="24">
        <f t="shared" si="16"/>
        <v>0</v>
      </c>
      <c r="M59" s="28"/>
      <c r="N59" s="39" t="e">
        <f t="shared" si="3"/>
        <v>#DIV/0!</v>
      </c>
      <c r="O59" s="54">
        <f t="shared" si="4"/>
        <v>0</v>
      </c>
    </row>
    <row r="60" spans="1:15" ht="32.25" customHeight="1" x14ac:dyDescent="0.2">
      <c r="A60" s="102"/>
      <c r="B60" s="63" t="s">
        <v>155</v>
      </c>
      <c r="C60" s="63"/>
      <c r="D60" s="74" t="s">
        <v>414</v>
      </c>
      <c r="E60" s="24">
        <f>SUM(E62:E64)</f>
        <v>27140.625000000004</v>
      </c>
      <c r="F60" s="24">
        <f t="shared" ref="F60:H60" si="42">SUM(F62:F64)</f>
        <v>27140.625000000004</v>
      </c>
      <c r="G60" s="24">
        <f t="shared" si="42"/>
        <v>1523.7650000000001</v>
      </c>
      <c r="H60" s="24">
        <f t="shared" si="42"/>
        <v>1523.759</v>
      </c>
      <c r="I60" s="29">
        <f t="shared" si="17"/>
        <v>5.6143106505469191</v>
      </c>
      <c r="J60" s="29">
        <f t="shared" si="9"/>
        <v>99.999606238494778</v>
      </c>
      <c r="K60" s="30">
        <f t="shared" si="18"/>
        <v>99.999606238494778</v>
      </c>
      <c r="L60" s="24">
        <f t="shared" si="16"/>
        <v>-6.0000000000854925E-3</v>
      </c>
      <c r="M60" s="24">
        <f>SUM(M62:M64)</f>
        <v>1165.252</v>
      </c>
      <c r="N60" s="30">
        <f t="shared" si="3"/>
        <v>130.76647798072864</v>
      </c>
      <c r="O60" s="54">
        <f t="shared" ref="O60" si="43">SUM(O62:O64)</f>
        <v>358.50699999999995</v>
      </c>
    </row>
    <row r="61" spans="1:15" ht="18" customHeight="1" x14ac:dyDescent="0.2">
      <c r="A61" s="102"/>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5" ht="32.25" customHeight="1" x14ac:dyDescent="0.2">
      <c r="A62" s="102" t="s">
        <v>103</v>
      </c>
      <c r="B62" s="64" t="s">
        <v>159</v>
      </c>
      <c r="C62" s="64" t="s">
        <v>136</v>
      </c>
      <c r="D62" s="73" t="s">
        <v>430</v>
      </c>
      <c r="E62" s="24">
        <v>25524.240000000002</v>
      </c>
      <c r="F62" s="24">
        <v>25524.240000000002</v>
      </c>
      <c r="G62" s="24">
        <v>1499.7650000000001</v>
      </c>
      <c r="H62" s="24">
        <v>1499.759</v>
      </c>
      <c r="I62" s="29">
        <f t="shared" si="17"/>
        <v>5.8758223555334066</v>
      </c>
      <c r="J62" s="29">
        <f t="shared" si="9"/>
        <v>99.999599937323509</v>
      </c>
      <c r="K62" s="30">
        <f t="shared" si="18"/>
        <v>99.999599937323509</v>
      </c>
      <c r="L62" s="24">
        <f t="shared" si="16"/>
        <v>-6.0000000000854925E-3</v>
      </c>
      <c r="M62" s="24">
        <v>1153.652</v>
      </c>
      <c r="N62" s="30">
        <f t="shared" si="3"/>
        <v>130.00098816627542</v>
      </c>
      <c r="O62" s="54">
        <f t="shared" si="4"/>
        <v>346.10699999999997</v>
      </c>
    </row>
    <row r="63" spans="1:15" ht="32.25" customHeight="1" x14ac:dyDescent="0.2">
      <c r="A63" s="102" t="s">
        <v>68</v>
      </c>
      <c r="B63" s="64" t="s">
        <v>228</v>
      </c>
      <c r="C63" s="64" t="s">
        <v>136</v>
      </c>
      <c r="D63" s="73" t="s">
        <v>431</v>
      </c>
      <c r="E63" s="24">
        <v>1092.24</v>
      </c>
      <c r="F63" s="24">
        <v>1092.24</v>
      </c>
      <c r="G63" s="24">
        <v>10</v>
      </c>
      <c r="H63" s="24">
        <v>10</v>
      </c>
      <c r="I63" s="29">
        <f t="shared" si="17"/>
        <v>0.91554969603750092</v>
      </c>
      <c r="J63" s="29">
        <f t="shared" si="9"/>
        <v>100</v>
      </c>
      <c r="K63" s="30">
        <f t="shared" si="18"/>
        <v>100</v>
      </c>
      <c r="L63" s="24">
        <f t="shared" si="16"/>
        <v>0</v>
      </c>
      <c r="M63" s="24">
        <v>6.6</v>
      </c>
      <c r="N63" s="30">
        <f>H63/M63*100</f>
        <v>151.5151515151515</v>
      </c>
      <c r="O63" s="54">
        <f>H63-M63</f>
        <v>3.4000000000000004</v>
      </c>
    </row>
    <row r="64" spans="1:15" ht="44.25" customHeight="1" x14ac:dyDescent="0.2">
      <c r="A64" s="102"/>
      <c r="B64" s="64" t="s">
        <v>425</v>
      </c>
      <c r="C64" s="64"/>
      <c r="D64" s="73" t="s">
        <v>426</v>
      </c>
      <c r="E64" s="24">
        <v>524.14499999999998</v>
      </c>
      <c r="F64" s="24">
        <v>524.14499999999998</v>
      </c>
      <c r="G64" s="24">
        <v>14</v>
      </c>
      <c r="H64" s="24">
        <v>14</v>
      </c>
      <c r="I64" s="29">
        <f t="shared" ref="I64" si="44">IF(F64&gt;0,H64/F64*100,0)</f>
        <v>2.6710166079996949</v>
      </c>
      <c r="J64" s="29">
        <f t="shared" ref="J64" si="45">H64/G64*100</f>
        <v>100</v>
      </c>
      <c r="K64" s="30">
        <f t="shared" ref="K64" si="46">IF(G64&gt;0,H64/G64*100,0)</f>
        <v>100</v>
      </c>
      <c r="L64" s="24">
        <f t="shared" ref="L64" si="47">H64-G64</f>
        <v>0</v>
      </c>
      <c r="M64" s="24">
        <v>5</v>
      </c>
      <c r="N64" s="111" t="s">
        <v>456</v>
      </c>
      <c r="O64" s="54">
        <f>H64-M64</f>
        <v>9</v>
      </c>
    </row>
    <row r="65" spans="1:15" ht="47.25" x14ac:dyDescent="0.2">
      <c r="A65" s="102" t="s">
        <v>3</v>
      </c>
      <c r="B65" s="63" t="s">
        <v>161</v>
      </c>
      <c r="C65" s="63" t="s">
        <v>136</v>
      </c>
      <c r="D65" s="74" t="s">
        <v>163</v>
      </c>
      <c r="E65" s="24">
        <v>7572.57</v>
      </c>
      <c r="F65" s="24">
        <v>7572.57</v>
      </c>
      <c r="G65" s="24"/>
      <c r="H65" s="24"/>
      <c r="I65" s="29">
        <f t="shared" si="17"/>
        <v>0</v>
      </c>
      <c r="J65" s="29" t="e">
        <f t="shared" si="9"/>
        <v>#DIV/0!</v>
      </c>
      <c r="K65" s="30">
        <f t="shared" si="18"/>
        <v>0</v>
      </c>
      <c r="L65" s="24">
        <f t="shared" si="16"/>
        <v>0</v>
      </c>
      <c r="M65" s="24"/>
      <c r="N65" s="39" t="e">
        <f>H65/M65*100</f>
        <v>#DIV/0!</v>
      </c>
      <c r="O65" s="54">
        <f t="shared" si="4"/>
        <v>0</v>
      </c>
    </row>
    <row r="66" spans="1:15" ht="60.75" customHeight="1" x14ac:dyDescent="0.2">
      <c r="A66" s="102"/>
      <c r="B66" s="63" t="s">
        <v>162</v>
      </c>
      <c r="C66" s="63"/>
      <c r="D66" s="75" t="s">
        <v>229</v>
      </c>
      <c r="E66" s="24">
        <v>21117.23</v>
      </c>
      <c r="F66" s="24">
        <v>21117.23</v>
      </c>
      <c r="G66" s="24">
        <v>1086.3150000000001</v>
      </c>
      <c r="H66" s="24">
        <v>1086.3130000000001</v>
      </c>
      <c r="I66" s="29">
        <f t="shared" si="17"/>
        <v>5.1442021515132437</v>
      </c>
      <c r="J66" s="29">
        <f t="shared" si="9"/>
        <v>99.999815891339068</v>
      </c>
      <c r="K66" s="30">
        <f t="shared" si="18"/>
        <v>99.999815891339068</v>
      </c>
      <c r="L66" s="24">
        <f t="shared" si="16"/>
        <v>-1.9999999999527063E-3</v>
      </c>
      <c r="M66" s="24">
        <v>1778.461</v>
      </c>
      <c r="N66" s="30">
        <f t="shared" si="3"/>
        <v>61.081631815372958</v>
      </c>
      <c r="O66" s="54">
        <f t="shared" si="4"/>
        <v>-692.14799999999991</v>
      </c>
    </row>
    <row r="67" spans="1:15" ht="23.25" customHeight="1" x14ac:dyDescent="0.2">
      <c r="A67" s="102" t="s">
        <v>109</v>
      </c>
      <c r="B67" s="64" t="s">
        <v>230</v>
      </c>
      <c r="C67" s="64" t="s">
        <v>144</v>
      </c>
      <c r="D67" s="74" t="s">
        <v>232</v>
      </c>
      <c r="E67" s="24">
        <f>E69</f>
        <v>349.3</v>
      </c>
      <c r="F67" s="24">
        <f>F69</f>
        <v>349.3</v>
      </c>
      <c r="G67" s="24">
        <f t="shared" ref="G67" si="48">G69</f>
        <v>58.216999999999999</v>
      </c>
      <c r="H67" s="24">
        <f t="shared" ref="H67" si="49">H69</f>
        <v>0</v>
      </c>
      <c r="I67" s="29">
        <f t="shared" si="17"/>
        <v>0</v>
      </c>
      <c r="J67" s="29">
        <f t="shared" si="9"/>
        <v>0</v>
      </c>
      <c r="K67" s="30">
        <f t="shared" si="18"/>
        <v>0</v>
      </c>
      <c r="L67" s="24">
        <f t="shared" si="16"/>
        <v>-58.216999999999999</v>
      </c>
      <c r="M67" s="28">
        <f t="shared" ref="M67" si="50">M69</f>
        <v>0</v>
      </c>
      <c r="N67" s="39" t="e">
        <f t="shared" si="3"/>
        <v>#DIV/0!</v>
      </c>
      <c r="O67" s="54">
        <f t="shared" si="4"/>
        <v>0</v>
      </c>
    </row>
    <row r="68" spans="1:15" ht="19.5" customHeight="1" x14ac:dyDescent="0.2">
      <c r="A68" s="102"/>
      <c r="B68" s="64"/>
      <c r="C68" s="64"/>
      <c r="D68" s="73" t="s">
        <v>46</v>
      </c>
      <c r="E68" s="24"/>
      <c r="F68" s="24"/>
      <c r="G68" s="24"/>
      <c r="H68" s="24"/>
      <c r="I68" s="29"/>
      <c r="J68" s="29"/>
      <c r="K68" s="30"/>
      <c r="L68" s="24"/>
      <c r="M68" s="28"/>
      <c r="N68" s="58"/>
      <c r="O68" s="54">
        <f t="shared" si="4"/>
        <v>0</v>
      </c>
    </row>
    <row r="69" spans="1:15" ht="47.25" x14ac:dyDescent="0.2">
      <c r="A69" s="102" t="s">
        <v>6</v>
      </c>
      <c r="B69" s="64" t="s">
        <v>231</v>
      </c>
      <c r="C69" s="64" t="s">
        <v>144</v>
      </c>
      <c r="D69" s="73" t="s">
        <v>233</v>
      </c>
      <c r="E69" s="24">
        <v>349.3</v>
      </c>
      <c r="F69" s="24">
        <v>349.3</v>
      </c>
      <c r="G69" s="24">
        <v>58.216999999999999</v>
      </c>
      <c r="H69" s="24"/>
      <c r="I69" s="29">
        <f t="shared" si="17"/>
        <v>0</v>
      </c>
      <c r="J69" s="29">
        <f t="shared" si="9"/>
        <v>0</v>
      </c>
      <c r="K69" s="30">
        <f t="shared" si="18"/>
        <v>0</v>
      </c>
      <c r="L69" s="24">
        <f t="shared" si="16"/>
        <v>-58.216999999999999</v>
      </c>
      <c r="M69" s="24"/>
      <c r="N69" s="39" t="e">
        <f t="shared" si="3"/>
        <v>#DIV/0!</v>
      </c>
      <c r="O69" s="54">
        <f t="shared" si="4"/>
        <v>0</v>
      </c>
    </row>
    <row r="70" spans="1:15" ht="66" hidden="1" customHeight="1" x14ac:dyDescent="0.2">
      <c r="A70" s="102" t="s">
        <v>70</v>
      </c>
      <c r="B70" s="63" t="s">
        <v>164</v>
      </c>
      <c r="C70" s="63" t="s">
        <v>166</v>
      </c>
      <c r="D70" s="75" t="s">
        <v>367</v>
      </c>
      <c r="E70" s="24"/>
      <c r="F70" s="24"/>
      <c r="G70" s="24"/>
      <c r="H70" s="24"/>
      <c r="I70" s="29">
        <f t="shared" si="17"/>
        <v>0</v>
      </c>
      <c r="J70" s="29" t="e">
        <f t="shared" si="9"/>
        <v>#DIV/0!</v>
      </c>
      <c r="K70" s="30">
        <f t="shared" si="18"/>
        <v>0</v>
      </c>
      <c r="L70" s="24">
        <f t="shared" si="16"/>
        <v>0</v>
      </c>
      <c r="M70" s="24"/>
      <c r="N70" s="39" t="e">
        <f t="shared" si="3"/>
        <v>#DIV/0!</v>
      </c>
      <c r="O70" s="54">
        <f t="shared" si="4"/>
        <v>0</v>
      </c>
    </row>
    <row r="71" spans="1:15" ht="22.5" customHeight="1" x14ac:dyDescent="0.2">
      <c r="A71" s="102"/>
      <c r="B71" s="63" t="s">
        <v>165</v>
      </c>
      <c r="C71" s="63"/>
      <c r="D71" s="74" t="s">
        <v>167</v>
      </c>
      <c r="E71" s="24">
        <f>E74+E75+E73</f>
        <v>14015.857</v>
      </c>
      <c r="F71" s="24">
        <f>F74+F75+F73</f>
        <v>21256.27318</v>
      </c>
      <c r="G71" s="31">
        <f>G74+G75+G73</f>
        <v>1609.9775399999999</v>
      </c>
      <c r="H71" s="24">
        <f t="shared" ref="H71" si="51">H74+H75+H73</f>
        <v>1468.7639999999999</v>
      </c>
      <c r="I71" s="29">
        <f t="shared" si="17"/>
        <v>6.9097907594731041</v>
      </c>
      <c r="J71" s="29">
        <f t="shared" si="9"/>
        <v>91.228850310545326</v>
      </c>
      <c r="K71" s="30">
        <f t="shared" si="18"/>
        <v>91.228850310545326</v>
      </c>
      <c r="L71" s="24">
        <f t="shared" si="16"/>
        <v>-141.21353999999997</v>
      </c>
      <c r="M71" s="24">
        <f>M74+M75</f>
        <v>441.37400000000002</v>
      </c>
      <c r="N71" s="98" t="s">
        <v>457</v>
      </c>
      <c r="O71" s="54">
        <f t="shared" si="4"/>
        <v>1027.3899999999999</v>
      </c>
    </row>
    <row r="72" spans="1:15" ht="20.25" customHeight="1" x14ac:dyDescent="0.2">
      <c r="A72" s="102"/>
      <c r="B72" s="63"/>
      <c r="C72" s="63"/>
      <c r="D72" s="73" t="s">
        <v>46</v>
      </c>
      <c r="E72" s="24"/>
      <c r="F72" s="24"/>
      <c r="G72" s="24"/>
      <c r="H72" s="24"/>
      <c r="I72" s="29">
        <f t="shared" ref="I72:I73" si="52">IF(F72&gt;0,H72/F72*100,0)</f>
        <v>0</v>
      </c>
      <c r="J72" s="29" t="e">
        <f t="shared" ref="J72:J73" si="53">H72/G72*100</f>
        <v>#DIV/0!</v>
      </c>
      <c r="K72" s="30">
        <f t="shared" ref="K72:K73" si="54">IF(G72&gt;0,H72/G72*100,0)</f>
        <v>0</v>
      </c>
      <c r="L72" s="24">
        <f t="shared" ref="L72:L73" si="55">H72-G72</f>
        <v>0</v>
      </c>
      <c r="M72" s="28"/>
      <c r="N72" s="58"/>
      <c r="O72" s="54">
        <f t="shared" ref="O72:O73" si="56">H72-M72</f>
        <v>0</v>
      </c>
    </row>
    <row r="73" spans="1:15" ht="20.25" customHeight="1" x14ac:dyDescent="0.2">
      <c r="A73" s="102"/>
      <c r="B73" s="64" t="s">
        <v>436</v>
      </c>
      <c r="C73" s="63"/>
      <c r="D73" s="73" t="s">
        <v>437</v>
      </c>
      <c r="E73" s="24">
        <v>6469.28</v>
      </c>
      <c r="F73" s="24">
        <v>6469.28</v>
      </c>
      <c r="G73" s="24">
        <v>496.24299999999999</v>
      </c>
      <c r="H73" s="24">
        <v>496.24099999999999</v>
      </c>
      <c r="I73" s="29">
        <f t="shared" si="52"/>
        <v>7.6707299730418219</v>
      </c>
      <c r="J73" s="29">
        <f t="shared" si="53"/>
        <v>99.999596971644934</v>
      </c>
      <c r="K73" s="30">
        <f t="shared" si="54"/>
        <v>99.999596971644934</v>
      </c>
      <c r="L73" s="24">
        <f t="shared" si="55"/>
        <v>-2.0000000000095497E-3</v>
      </c>
      <c r="M73" s="28"/>
      <c r="N73" s="39" t="e">
        <f t="shared" ref="N73" si="57">H73/M73*100</f>
        <v>#DIV/0!</v>
      </c>
      <c r="O73" s="54">
        <f t="shared" si="56"/>
        <v>496.24099999999999</v>
      </c>
    </row>
    <row r="74" spans="1:15" ht="45" customHeight="1" x14ac:dyDescent="0.2">
      <c r="A74" s="102" t="s">
        <v>71</v>
      </c>
      <c r="B74" s="64" t="s">
        <v>234</v>
      </c>
      <c r="C74" s="64" t="s">
        <v>148</v>
      </c>
      <c r="D74" s="73" t="s">
        <v>368</v>
      </c>
      <c r="E74" s="24">
        <v>7546.5770000000002</v>
      </c>
      <c r="F74" s="24">
        <v>7546.5770000000002</v>
      </c>
      <c r="G74" s="24">
        <v>522.12900000000002</v>
      </c>
      <c r="H74" s="24">
        <v>500.54899999999998</v>
      </c>
      <c r="I74" s="29">
        <f t="shared" si="17"/>
        <v>6.6327952394840723</v>
      </c>
      <c r="J74" s="29">
        <f t="shared" si="9"/>
        <v>95.866921776036179</v>
      </c>
      <c r="K74" s="30">
        <f t="shared" si="18"/>
        <v>95.866921776036179</v>
      </c>
      <c r="L74" s="24">
        <f t="shared" si="16"/>
        <v>-21.580000000000041</v>
      </c>
      <c r="M74" s="24">
        <v>441.37400000000002</v>
      </c>
      <c r="N74" s="58">
        <f t="shared" si="3"/>
        <v>113.40699724043554</v>
      </c>
      <c r="O74" s="54">
        <f t="shared" si="4"/>
        <v>59.174999999999955</v>
      </c>
    </row>
    <row r="75" spans="1:15" ht="61.5" customHeight="1" x14ac:dyDescent="0.2">
      <c r="A75" s="102"/>
      <c r="B75" s="64" t="s">
        <v>421</v>
      </c>
      <c r="C75" s="64"/>
      <c r="D75" s="73" t="s">
        <v>422</v>
      </c>
      <c r="E75" s="24"/>
      <c r="F75" s="31">
        <v>7240.4161800000002</v>
      </c>
      <c r="G75" s="31">
        <v>591.60554000000002</v>
      </c>
      <c r="H75" s="24">
        <v>471.97399999999999</v>
      </c>
      <c r="I75" s="29">
        <f t="shared" ref="I75:I76" si="58">IF(F75&gt;0,H75/F75*100,0)</f>
        <v>6.5186031889122695</v>
      </c>
      <c r="J75" s="29">
        <f t="shared" ref="J75:J76" si="59">H75/G75*100</f>
        <v>79.778495651004206</v>
      </c>
      <c r="K75" s="30">
        <f t="shared" ref="K75:K76" si="60">IF(G75&gt;0,H75/G75*100,0)</f>
        <v>79.778495651004206</v>
      </c>
      <c r="L75" s="24">
        <f t="shared" ref="L75:L76" si="61">H75-G75</f>
        <v>-119.63154000000003</v>
      </c>
      <c r="M75" s="24"/>
      <c r="N75" s="39" t="e">
        <f t="shared" si="3"/>
        <v>#DIV/0!</v>
      </c>
      <c r="O75" s="54">
        <f t="shared" ref="O75:O76" si="62">H75-M75</f>
        <v>471.97399999999999</v>
      </c>
    </row>
    <row r="76" spans="1:15" ht="24" hidden="1" customHeight="1" x14ac:dyDescent="0.2">
      <c r="A76" s="102"/>
      <c r="B76" s="63" t="s">
        <v>235</v>
      </c>
      <c r="C76" s="64"/>
      <c r="D76" s="74" t="s">
        <v>394</v>
      </c>
      <c r="E76" s="24"/>
      <c r="F76" s="24"/>
      <c r="G76" s="24"/>
      <c r="H76" s="24"/>
      <c r="I76" s="29">
        <f t="shared" si="58"/>
        <v>0</v>
      </c>
      <c r="J76" s="29" t="e">
        <f t="shared" si="59"/>
        <v>#DIV/0!</v>
      </c>
      <c r="K76" s="30">
        <f t="shared" si="60"/>
        <v>0</v>
      </c>
      <c r="L76" s="24">
        <f t="shared" si="61"/>
        <v>0</v>
      </c>
      <c r="M76" s="28"/>
      <c r="N76" s="58" t="e">
        <f t="shared" ref="N76" si="63">H76/M76*100</f>
        <v>#DIV/0!</v>
      </c>
      <c r="O76" s="54">
        <f t="shared" si="62"/>
        <v>0</v>
      </c>
    </row>
    <row r="77" spans="1:15" ht="21" customHeight="1" x14ac:dyDescent="0.2">
      <c r="A77" s="102" t="s">
        <v>30</v>
      </c>
      <c r="B77" s="63" t="s">
        <v>236</v>
      </c>
      <c r="C77" s="63" t="s">
        <v>168</v>
      </c>
      <c r="D77" s="74" t="s">
        <v>237</v>
      </c>
      <c r="E77" s="24">
        <f>SUM(E79:E80)</f>
        <v>146438.59099999999</v>
      </c>
      <c r="F77" s="24">
        <f>SUM(F79:F80)</f>
        <v>146438.59099999999</v>
      </c>
      <c r="G77" s="24">
        <f t="shared" ref="G77" si="64">SUM(G79:G80)</f>
        <v>5130.1120000000001</v>
      </c>
      <c r="H77" s="24">
        <f t="shared" ref="H77" si="65">SUM(H79:H80)</f>
        <v>5067.9890000000005</v>
      </c>
      <c r="I77" s="29">
        <f t="shared" si="17"/>
        <v>3.4608288466801764</v>
      </c>
      <c r="J77" s="29">
        <f t="shared" si="9"/>
        <v>98.789051778986519</v>
      </c>
      <c r="K77" s="30">
        <f t="shared" si="18"/>
        <v>98.789051778986519</v>
      </c>
      <c r="L77" s="24">
        <f t="shared" si="16"/>
        <v>-62.122999999999593</v>
      </c>
      <c r="M77" s="24">
        <f t="shared" ref="M77" si="66">SUM(M79:M80)</f>
        <v>3447.674</v>
      </c>
      <c r="N77" s="30">
        <f t="shared" ref="N77:N150" si="67">H77/M77*100</f>
        <v>146.99733791535976</v>
      </c>
      <c r="O77" s="54">
        <f t="shared" ref="O77:O150" si="68">H77-M77</f>
        <v>1620.3150000000005</v>
      </c>
    </row>
    <row r="78" spans="1:15" ht="21" customHeight="1" x14ac:dyDescent="0.2">
      <c r="A78" s="102"/>
      <c r="B78" s="63"/>
      <c r="C78" s="63"/>
      <c r="D78" s="73" t="s">
        <v>46</v>
      </c>
      <c r="E78" s="24"/>
      <c r="F78" s="24"/>
      <c r="G78" s="24"/>
      <c r="H78" s="24"/>
      <c r="I78" s="29">
        <f t="shared" si="17"/>
        <v>0</v>
      </c>
      <c r="J78" s="29"/>
      <c r="K78" s="30">
        <f t="shared" si="18"/>
        <v>0</v>
      </c>
      <c r="L78" s="24"/>
      <c r="M78" s="28"/>
      <c r="N78" s="30"/>
      <c r="O78" s="54">
        <f t="shared" si="68"/>
        <v>0</v>
      </c>
    </row>
    <row r="79" spans="1:15" ht="47.25" x14ac:dyDescent="0.2">
      <c r="A79" s="102"/>
      <c r="B79" s="64" t="s">
        <v>238</v>
      </c>
      <c r="C79" s="63"/>
      <c r="D79" s="73" t="s">
        <v>434</v>
      </c>
      <c r="E79" s="24">
        <v>7896.18</v>
      </c>
      <c r="F79" s="24">
        <v>7896.18</v>
      </c>
      <c r="G79" s="24">
        <v>656.49</v>
      </c>
      <c r="H79" s="24">
        <v>647.42600000000004</v>
      </c>
      <c r="I79" s="29">
        <f t="shared" si="17"/>
        <v>8.1992305139953761</v>
      </c>
      <c r="J79" s="29"/>
      <c r="K79" s="30">
        <f t="shared" si="18"/>
        <v>98.619323980563294</v>
      </c>
      <c r="L79" s="24">
        <f t="shared" ref="L79:L80" si="69">H79-G79</f>
        <v>-9.0639999999999645</v>
      </c>
      <c r="M79" s="24">
        <v>417.05</v>
      </c>
      <c r="N79" s="30">
        <f t="shared" si="67"/>
        <v>155.23941973384487</v>
      </c>
      <c r="O79" s="54">
        <f t="shared" si="68"/>
        <v>230.37600000000003</v>
      </c>
    </row>
    <row r="80" spans="1:15" ht="27.75" customHeight="1" x14ac:dyDescent="0.2">
      <c r="A80" s="102"/>
      <c r="B80" s="64" t="s">
        <v>239</v>
      </c>
      <c r="C80" s="63"/>
      <c r="D80" s="73" t="s">
        <v>454</v>
      </c>
      <c r="E80" s="24">
        <v>138542.41099999999</v>
      </c>
      <c r="F80" s="24">
        <v>138542.41099999999</v>
      </c>
      <c r="G80" s="24">
        <v>4473.6220000000003</v>
      </c>
      <c r="H80" s="24">
        <v>4420.5630000000001</v>
      </c>
      <c r="I80" s="29">
        <f t="shared" si="17"/>
        <v>3.1907651729837441</v>
      </c>
      <c r="J80" s="29"/>
      <c r="K80" s="30">
        <f t="shared" si="18"/>
        <v>98.813958801168269</v>
      </c>
      <c r="L80" s="24">
        <f t="shared" si="69"/>
        <v>-53.059000000000196</v>
      </c>
      <c r="M80" s="24">
        <v>3030.6239999999998</v>
      </c>
      <c r="N80" s="30">
        <f t="shared" si="67"/>
        <v>145.86312917735756</v>
      </c>
      <c r="O80" s="54">
        <f t="shared" si="68"/>
        <v>1389.9390000000003</v>
      </c>
    </row>
    <row r="81" spans="1:15" ht="21.75" customHeight="1" x14ac:dyDescent="0.2">
      <c r="A81" s="11" t="s">
        <v>35</v>
      </c>
      <c r="B81" s="20" t="s">
        <v>169</v>
      </c>
      <c r="C81" s="65"/>
      <c r="D81" s="70" t="s">
        <v>49</v>
      </c>
      <c r="E81" s="25">
        <v>115378.601</v>
      </c>
      <c r="F81" s="25">
        <v>115378.601</v>
      </c>
      <c r="G81" s="25">
        <v>5493.9229999999998</v>
      </c>
      <c r="H81" s="25">
        <v>5490.2129999999997</v>
      </c>
      <c r="I81" s="26">
        <f t="shared" si="17"/>
        <v>4.7584326317147836</v>
      </c>
      <c r="J81" s="26">
        <f t="shared" si="9"/>
        <v>99.932470840963745</v>
      </c>
      <c r="K81" s="27">
        <f t="shared" si="18"/>
        <v>99.932470840963745</v>
      </c>
      <c r="L81" s="25">
        <f t="shared" si="16"/>
        <v>-3.7100000000000364</v>
      </c>
      <c r="M81" s="25">
        <v>5196.8280000000004</v>
      </c>
      <c r="N81" s="27">
        <f t="shared" si="67"/>
        <v>105.64546296317675</v>
      </c>
      <c r="O81" s="53">
        <f t="shared" si="68"/>
        <v>293.38499999999931</v>
      </c>
    </row>
    <row r="82" spans="1:15" ht="21.75" customHeight="1" x14ac:dyDescent="0.2">
      <c r="A82" s="11" t="s">
        <v>37</v>
      </c>
      <c r="B82" s="20" t="s">
        <v>170</v>
      </c>
      <c r="C82" s="65"/>
      <c r="D82" s="70" t="s">
        <v>51</v>
      </c>
      <c r="E82" s="25">
        <v>161343.239</v>
      </c>
      <c r="F82" s="25">
        <v>161343.239</v>
      </c>
      <c r="G82" s="25">
        <v>9607.7240000000002</v>
      </c>
      <c r="H82" s="25">
        <v>9582.4519999999993</v>
      </c>
      <c r="I82" s="26">
        <f t="shared" si="17"/>
        <v>5.939171705856233</v>
      </c>
      <c r="J82" s="26">
        <f t="shared" si="9"/>
        <v>99.736961636283468</v>
      </c>
      <c r="K82" s="27">
        <f t="shared" si="18"/>
        <v>99.736961636283468</v>
      </c>
      <c r="L82" s="25">
        <f t="shared" si="16"/>
        <v>-25.272000000000844</v>
      </c>
      <c r="M82" s="25">
        <v>8439.4989999999998</v>
      </c>
      <c r="N82" s="27">
        <f t="shared" si="67"/>
        <v>113.54290106557272</v>
      </c>
      <c r="O82" s="53">
        <f t="shared" si="68"/>
        <v>1142.9529999999995</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7"/>
        <v>#DIV/0!</v>
      </c>
      <c r="O83" s="53">
        <f t="shared" si="68"/>
        <v>0</v>
      </c>
    </row>
    <row r="84" spans="1:15" ht="21.75" customHeight="1" x14ac:dyDescent="0.2">
      <c r="A84" s="11" t="s">
        <v>29</v>
      </c>
      <c r="B84" s="20" t="s">
        <v>171</v>
      </c>
      <c r="C84" s="65"/>
      <c r="D84" s="70" t="s">
        <v>106</v>
      </c>
      <c r="E84" s="25">
        <f>E86+E92+E95+E99+E100</f>
        <v>957189.78100000008</v>
      </c>
      <c r="F84" s="25">
        <f t="shared" ref="F84:H84" si="70">F86+F92+F95+F99+F100</f>
        <v>957189.78100000008</v>
      </c>
      <c r="G84" s="25">
        <f t="shared" si="70"/>
        <v>27689.706999999999</v>
      </c>
      <c r="H84" s="25">
        <f t="shared" si="70"/>
        <v>27689.702000000001</v>
      </c>
      <c r="I84" s="26">
        <f t="shared" si="17"/>
        <v>2.892812120400186</v>
      </c>
      <c r="J84" s="26">
        <f t="shared" si="9"/>
        <v>99.999981942748633</v>
      </c>
      <c r="K84" s="27">
        <f t="shared" si="18"/>
        <v>99.999981942748633</v>
      </c>
      <c r="L84" s="25">
        <f t="shared" si="16"/>
        <v>-4.9999999973806553E-3</v>
      </c>
      <c r="M84" s="25">
        <f>M86+M92+M95+M99+M100</f>
        <v>42029.683000000005</v>
      </c>
      <c r="N84" s="27">
        <f t="shared" si="67"/>
        <v>65.881301079525144</v>
      </c>
      <c r="O84" s="53">
        <f t="shared" si="68"/>
        <v>-14339.981000000003</v>
      </c>
    </row>
    <row r="85" spans="1:15" ht="19.5" customHeight="1" x14ac:dyDescent="0.2">
      <c r="A85" s="102"/>
      <c r="B85" s="63"/>
      <c r="C85" s="63"/>
      <c r="D85" s="71" t="s">
        <v>47</v>
      </c>
      <c r="E85" s="28"/>
      <c r="F85" s="28"/>
      <c r="G85" s="24"/>
      <c r="H85" s="24"/>
      <c r="I85" s="29">
        <f t="shared" si="17"/>
        <v>0</v>
      </c>
      <c r="J85" s="29"/>
      <c r="K85" s="30">
        <f t="shared" si="18"/>
        <v>0</v>
      </c>
      <c r="L85" s="24">
        <f t="shared" si="16"/>
        <v>0</v>
      </c>
      <c r="M85" s="28"/>
      <c r="N85" s="41"/>
      <c r="O85" s="54">
        <f t="shared" si="68"/>
        <v>0</v>
      </c>
    </row>
    <row r="86" spans="1:15" ht="31.5" x14ac:dyDescent="0.2">
      <c r="A86" s="102" t="s">
        <v>32</v>
      </c>
      <c r="B86" s="63" t="s">
        <v>172</v>
      </c>
      <c r="C86" s="63" t="s">
        <v>173</v>
      </c>
      <c r="D86" s="74" t="s">
        <v>240</v>
      </c>
      <c r="E86" s="24">
        <f>E88+E90+E89</f>
        <v>277487.016</v>
      </c>
      <c r="F86" s="24">
        <f>F88+F90+F89</f>
        <v>277487.016</v>
      </c>
      <c r="G86" s="24">
        <f>G88+G90+G89</f>
        <v>13059.065999999999</v>
      </c>
      <c r="H86" s="24">
        <f t="shared" ref="H86" si="71">H88+H90+H89</f>
        <v>13059.064999999999</v>
      </c>
      <c r="I86" s="29">
        <f t="shared" si="17"/>
        <v>4.7061895681634338</v>
      </c>
      <c r="J86" s="29">
        <f t="shared" ref="J86:J134" si="72">H86/G86*100</f>
        <v>99.999992342484518</v>
      </c>
      <c r="K86" s="30">
        <f t="shared" si="18"/>
        <v>99.999992342484518</v>
      </c>
      <c r="L86" s="24">
        <f t="shared" si="16"/>
        <v>-1.0000000002037268E-3</v>
      </c>
      <c r="M86" s="24">
        <f t="shared" ref="M86" si="73">M88+M90+M89</f>
        <v>29081.613000000001</v>
      </c>
      <c r="N86" s="87">
        <f t="shared" si="67"/>
        <v>44.904885433968182</v>
      </c>
      <c r="O86" s="54">
        <f t="shared" si="68"/>
        <v>-16022.548000000003</v>
      </c>
    </row>
    <row r="87" spans="1:15" ht="21.75" customHeight="1" x14ac:dyDescent="0.2">
      <c r="A87" s="102"/>
      <c r="B87" s="63"/>
      <c r="C87" s="63"/>
      <c r="D87" s="73" t="s">
        <v>46</v>
      </c>
      <c r="E87" s="24"/>
      <c r="F87" s="24"/>
      <c r="G87" s="24"/>
      <c r="H87" s="24"/>
      <c r="I87" s="29">
        <f t="shared" ref="I87:I88" si="74">IF(F87&gt;0,H87/F87*100,0)</f>
        <v>0</v>
      </c>
      <c r="J87" s="29" t="e">
        <f t="shared" ref="J87:J88" si="75">H87/G87*100</f>
        <v>#DIV/0!</v>
      </c>
      <c r="K87" s="30">
        <f t="shared" ref="K87:K88" si="76">IF(G87&gt;0,H87/G87*100,0)</f>
        <v>0</v>
      </c>
      <c r="L87" s="24">
        <f t="shared" ref="L87:L88" si="77">H87-G87</f>
        <v>0</v>
      </c>
      <c r="M87" s="28"/>
      <c r="N87" s="87"/>
      <c r="O87" s="54">
        <f t="shared" si="68"/>
        <v>0</v>
      </c>
    </row>
    <row r="88" spans="1:15" ht="23.25" customHeight="1" x14ac:dyDescent="0.2">
      <c r="A88" s="102"/>
      <c r="B88" s="64" t="s">
        <v>242</v>
      </c>
      <c r="C88" s="64"/>
      <c r="D88" s="73" t="s">
        <v>241</v>
      </c>
      <c r="E88" s="24">
        <v>117487.016</v>
      </c>
      <c r="F88" s="24">
        <v>117487.016</v>
      </c>
      <c r="G88" s="24">
        <v>1477.452</v>
      </c>
      <c r="H88" s="24">
        <v>1477.451</v>
      </c>
      <c r="I88" s="29">
        <f t="shared" si="74"/>
        <v>1.2575440676780827</v>
      </c>
      <c r="J88" s="29">
        <f t="shared" si="75"/>
        <v>99.999932315906037</v>
      </c>
      <c r="K88" s="30">
        <f t="shared" si="76"/>
        <v>99.999932315906037</v>
      </c>
      <c r="L88" s="24">
        <f t="shared" si="77"/>
        <v>-9.9999999997635314E-4</v>
      </c>
      <c r="M88" s="24"/>
      <c r="N88" s="39" t="e">
        <f t="shared" si="67"/>
        <v>#DIV/0!</v>
      </c>
      <c r="O88" s="54">
        <f t="shared" si="68"/>
        <v>1477.451</v>
      </c>
    </row>
    <row r="89" spans="1:15" ht="30.75" customHeight="1" x14ac:dyDescent="0.2">
      <c r="A89" s="102"/>
      <c r="B89" s="64" t="s">
        <v>348</v>
      </c>
      <c r="C89" s="64"/>
      <c r="D89" s="73" t="s">
        <v>349</v>
      </c>
      <c r="E89" s="24">
        <v>160000</v>
      </c>
      <c r="F89" s="24">
        <v>160000</v>
      </c>
      <c r="G89" s="24">
        <v>11581.614</v>
      </c>
      <c r="H89" s="24">
        <v>11581.614</v>
      </c>
      <c r="I89" s="29">
        <f t="shared" ref="I89" si="78">IF(F89&gt;0,H89/F89*100,0)</f>
        <v>7.2385087500000003</v>
      </c>
      <c r="J89" s="29">
        <f t="shared" ref="J89" si="79">H89/G89*100</f>
        <v>100</v>
      </c>
      <c r="K89" s="30">
        <f t="shared" ref="K89" si="80">IF(G89&gt;0,H89/G89*100,0)</f>
        <v>100</v>
      </c>
      <c r="L89" s="24">
        <f t="shared" ref="L89" si="81">H89-G89</f>
        <v>0</v>
      </c>
      <c r="M89" s="24">
        <v>29081.613000000001</v>
      </c>
      <c r="N89" s="58">
        <f t="shared" si="67"/>
        <v>39.824524176152124</v>
      </c>
      <c r="O89" s="54">
        <f t="shared" si="68"/>
        <v>-17499.999000000003</v>
      </c>
    </row>
    <row r="90" spans="1:15" ht="31.5" hidden="1" x14ac:dyDescent="0.2">
      <c r="A90" s="102"/>
      <c r="B90" s="64" t="s">
        <v>243</v>
      </c>
      <c r="C90" s="64"/>
      <c r="D90" s="73" t="s">
        <v>244</v>
      </c>
      <c r="E90" s="24"/>
      <c r="F90" s="24"/>
      <c r="G90" s="24"/>
      <c r="H90" s="24"/>
      <c r="I90" s="29">
        <f t="shared" ref="I90:I91" si="82">IF(F90&gt;0,H90/F90*100,0)</f>
        <v>0</v>
      </c>
      <c r="J90" s="29" t="e">
        <f t="shared" ref="J90:J91" si="83">H90/G90*100</f>
        <v>#DIV/0!</v>
      </c>
      <c r="K90" s="30">
        <f t="shared" ref="K90:K91" si="84">IF(G90&gt;0,H90/G90*100,0)</f>
        <v>0</v>
      </c>
      <c r="L90" s="24">
        <f t="shared" ref="L90:L91" si="85">H90-G90</f>
        <v>0</v>
      </c>
      <c r="M90" s="24"/>
      <c r="N90" s="39" t="e">
        <f t="shared" si="67"/>
        <v>#DIV/0!</v>
      </c>
      <c r="O90" s="54">
        <f t="shared" si="68"/>
        <v>0</v>
      </c>
    </row>
    <row r="91" spans="1:15" ht="47.25" hidden="1" x14ac:dyDescent="0.2">
      <c r="A91" s="102"/>
      <c r="B91" s="63" t="s">
        <v>180</v>
      </c>
      <c r="C91" s="64"/>
      <c r="D91" s="74" t="s">
        <v>289</v>
      </c>
      <c r="E91" s="24"/>
      <c r="F91" s="24"/>
      <c r="G91" s="24"/>
      <c r="H91" s="24"/>
      <c r="I91" s="29">
        <f t="shared" si="82"/>
        <v>0</v>
      </c>
      <c r="J91" s="29" t="e">
        <f t="shared" si="83"/>
        <v>#DIV/0!</v>
      </c>
      <c r="K91" s="30">
        <f t="shared" si="84"/>
        <v>0</v>
      </c>
      <c r="L91" s="24">
        <f t="shared" si="85"/>
        <v>0</v>
      </c>
      <c r="M91" s="24"/>
      <c r="N91" s="30" t="e">
        <f t="shared" si="67"/>
        <v>#DIV/0!</v>
      </c>
      <c r="O91" s="54">
        <f t="shared" si="68"/>
        <v>0</v>
      </c>
    </row>
    <row r="92" spans="1:15" ht="22.5" customHeight="1" x14ac:dyDescent="0.2">
      <c r="A92" s="102" t="s">
        <v>33</v>
      </c>
      <c r="B92" s="63" t="s">
        <v>200</v>
      </c>
      <c r="C92" s="63" t="s">
        <v>174</v>
      </c>
      <c r="D92" s="74" t="s">
        <v>245</v>
      </c>
      <c r="E92" s="24">
        <v>616851.69299999997</v>
      </c>
      <c r="F92" s="24">
        <v>616851.69299999997</v>
      </c>
      <c r="G92" s="24">
        <v>14079.694</v>
      </c>
      <c r="H92" s="24">
        <v>14079.691000000001</v>
      </c>
      <c r="I92" s="29">
        <f t="shared" si="17"/>
        <v>2.2825082851803087</v>
      </c>
      <c r="J92" s="29">
        <f t="shared" si="72"/>
        <v>99.999978692718756</v>
      </c>
      <c r="K92" s="30">
        <f t="shared" si="18"/>
        <v>99.999978692718756</v>
      </c>
      <c r="L92" s="24">
        <f t="shared" si="16"/>
        <v>-2.999999998792191E-3</v>
      </c>
      <c r="M92" s="24">
        <v>12464.234</v>
      </c>
      <c r="N92" s="30">
        <f t="shared" si="67"/>
        <v>112.9607403070257</v>
      </c>
      <c r="O92" s="54">
        <f t="shared" si="68"/>
        <v>1615.4570000000003</v>
      </c>
    </row>
    <row r="93" spans="1:15" ht="12.75" hidden="1" customHeight="1" x14ac:dyDescent="0.2">
      <c r="A93" s="102" t="s">
        <v>34</v>
      </c>
      <c r="B93" s="63"/>
      <c r="C93" s="63"/>
      <c r="D93" s="71" t="s">
        <v>48</v>
      </c>
      <c r="E93" s="28"/>
      <c r="F93" s="28"/>
      <c r="G93" s="28"/>
      <c r="H93" s="24"/>
      <c r="I93" s="29">
        <f t="shared" si="17"/>
        <v>0</v>
      </c>
      <c r="J93" s="29" t="e">
        <f t="shared" si="72"/>
        <v>#DIV/0!</v>
      </c>
      <c r="K93" s="30">
        <f t="shared" si="18"/>
        <v>0</v>
      </c>
      <c r="L93" s="24">
        <f t="shared" si="16"/>
        <v>0</v>
      </c>
      <c r="M93" s="28"/>
      <c r="N93" s="30" t="e">
        <f t="shared" si="67"/>
        <v>#DIV/0!</v>
      </c>
      <c r="O93" s="54">
        <f t="shared" si="68"/>
        <v>0</v>
      </c>
    </row>
    <row r="94" spans="1:15" ht="12.75" hidden="1" customHeight="1" x14ac:dyDescent="0.2">
      <c r="A94" s="102" t="s">
        <v>72</v>
      </c>
      <c r="B94" s="63"/>
      <c r="C94" s="63"/>
      <c r="D94" s="71" t="s">
        <v>80</v>
      </c>
      <c r="E94" s="28"/>
      <c r="F94" s="28"/>
      <c r="G94" s="28"/>
      <c r="H94" s="24"/>
      <c r="I94" s="29">
        <f t="shared" si="17"/>
        <v>0</v>
      </c>
      <c r="J94" s="29" t="e">
        <f t="shared" si="72"/>
        <v>#DIV/0!</v>
      </c>
      <c r="K94" s="30">
        <f t="shared" si="18"/>
        <v>0</v>
      </c>
      <c r="L94" s="24">
        <f t="shared" si="16"/>
        <v>0</v>
      </c>
      <c r="M94" s="28"/>
      <c r="N94" s="30" t="e">
        <f t="shared" si="67"/>
        <v>#DIV/0!</v>
      </c>
      <c r="O94" s="54">
        <f t="shared" si="68"/>
        <v>0</v>
      </c>
    </row>
    <row r="95" spans="1:15" ht="47.25" hidden="1" x14ac:dyDescent="0.2">
      <c r="A95" s="102" t="s">
        <v>73</v>
      </c>
      <c r="B95" s="63" t="s">
        <v>246</v>
      </c>
      <c r="C95" s="63" t="s">
        <v>174</v>
      </c>
      <c r="D95" s="74" t="s">
        <v>289</v>
      </c>
      <c r="E95" s="24">
        <f>E98</f>
        <v>0</v>
      </c>
      <c r="F95" s="24">
        <f>F98</f>
        <v>0</v>
      </c>
      <c r="G95" s="24">
        <f t="shared" ref="G95" si="86">G98</f>
        <v>0</v>
      </c>
      <c r="H95" s="24">
        <f t="shared" ref="H95" si="87">H98</f>
        <v>0</v>
      </c>
      <c r="I95" s="29">
        <f t="shared" si="17"/>
        <v>0</v>
      </c>
      <c r="J95" s="29" t="e">
        <f t="shared" si="72"/>
        <v>#DIV/0!</v>
      </c>
      <c r="K95" s="30">
        <f t="shared" si="18"/>
        <v>0</v>
      </c>
      <c r="L95" s="24">
        <f>H95-G95</f>
        <v>0</v>
      </c>
      <c r="M95" s="28">
        <v>0</v>
      </c>
      <c r="N95" s="30" t="e">
        <f t="shared" si="67"/>
        <v>#DIV/0!</v>
      </c>
      <c r="O95" s="54">
        <f t="shared" si="68"/>
        <v>0</v>
      </c>
    </row>
    <row r="96" spans="1:15" ht="81.75" hidden="1" customHeight="1" x14ac:dyDescent="0.2">
      <c r="A96" s="102" t="s">
        <v>199</v>
      </c>
      <c r="B96" s="63" t="s">
        <v>198</v>
      </c>
      <c r="C96" s="63"/>
      <c r="D96" s="74" t="s">
        <v>202</v>
      </c>
      <c r="E96" s="24"/>
      <c r="F96" s="24"/>
      <c r="G96" s="31"/>
      <c r="H96" s="24"/>
      <c r="I96" s="29">
        <f t="shared" si="17"/>
        <v>0</v>
      </c>
      <c r="J96" s="29" t="e">
        <f t="shared" si="72"/>
        <v>#DIV/0!</v>
      </c>
      <c r="K96" s="30">
        <f t="shared" si="18"/>
        <v>0</v>
      </c>
      <c r="L96" s="24"/>
      <c r="M96" s="28"/>
      <c r="N96" s="30" t="e">
        <f t="shared" si="67"/>
        <v>#DIV/0!</v>
      </c>
      <c r="O96" s="54">
        <f t="shared" si="68"/>
        <v>0</v>
      </c>
    </row>
    <row r="97" spans="1:15" ht="12.75" hidden="1" customHeight="1" x14ac:dyDescent="0.2">
      <c r="A97" s="102"/>
      <c r="B97" s="63"/>
      <c r="C97" s="63"/>
      <c r="D97" s="73" t="s">
        <v>46</v>
      </c>
      <c r="E97" s="24"/>
      <c r="F97" s="24"/>
      <c r="G97" s="31"/>
      <c r="H97" s="24"/>
      <c r="I97" s="29">
        <f t="shared" si="17"/>
        <v>0</v>
      </c>
      <c r="J97" s="29"/>
      <c r="K97" s="30">
        <f t="shared" si="18"/>
        <v>0</v>
      </c>
      <c r="L97" s="24"/>
      <c r="M97" s="28"/>
      <c r="N97" s="30" t="e">
        <f t="shared" si="67"/>
        <v>#DIV/0!</v>
      </c>
      <c r="O97" s="54">
        <f t="shared" si="68"/>
        <v>0</v>
      </c>
    </row>
    <row r="98" spans="1:15" ht="24.75" hidden="1" customHeight="1" x14ac:dyDescent="0.2">
      <c r="A98" s="102"/>
      <c r="B98" s="64" t="s">
        <v>247</v>
      </c>
      <c r="C98" s="64"/>
      <c r="D98" s="73" t="s">
        <v>177</v>
      </c>
      <c r="E98" s="24"/>
      <c r="F98" s="24"/>
      <c r="G98" s="24"/>
      <c r="H98" s="24"/>
      <c r="I98" s="29">
        <f t="shared" si="17"/>
        <v>0</v>
      </c>
      <c r="J98" s="29"/>
      <c r="K98" s="30">
        <f t="shared" si="18"/>
        <v>0</v>
      </c>
      <c r="L98" s="24"/>
      <c r="M98" s="28"/>
      <c r="N98" s="30" t="e">
        <f t="shared" si="67"/>
        <v>#DIV/0!</v>
      </c>
      <c r="O98" s="54">
        <f t="shared" si="68"/>
        <v>0</v>
      </c>
    </row>
    <row r="99" spans="1:15" ht="21.75" customHeight="1" x14ac:dyDescent="0.2">
      <c r="A99" s="102"/>
      <c r="B99" s="63" t="s">
        <v>248</v>
      </c>
      <c r="C99" s="64"/>
      <c r="D99" s="74" t="s">
        <v>249</v>
      </c>
      <c r="E99" s="24">
        <v>60369.936999999998</v>
      </c>
      <c r="F99" s="24">
        <v>60369.936999999998</v>
      </c>
      <c r="G99" s="24">
        <v>550.947</v>
      </c>
      <c r="H99" s="24">
        <v>550.94600000000003</v>
      </c>
      <c r="I99" s="29">
        <f t="shared" si="17"/>
        <v>0.91261648989297439</v>
      </c>
      <c r="J99" s="29"/>
      <c r="K99" s="30">
        <f t="shared" si="18"/>
        <v>99.99981849433793</v>
      </c>
      <c r="L99" s="24">
        <f t="shared" si="16"/>
        <v>-9.9999999997635314E-4</v>
      </c>
      <c r="M99" s="24">
        <v>483.83600000000001</v>
      </c>
      <c r="N99" s="30">
        <f t="shared" si="67"/>
        <v>113.87040236774443</v>
      </c>
      <c r="O99" s="54">
        <f t="shared" si="68"/>
        <v>67.110000000000014</v>
      </c>
    </row>
    <row r="100" spans="1:15" ht="47.25" x14ac:dyDescent="0.2">
      <c r="A100" s="102"/>
      <c r="B100" s="63" t="s">
        <v>442</v>
      </c>
      <c r="C100" s="64"/>
      <c r="D100" s="74" t="s">
        <v>443</v>
      </c>
      <c r="E100" s="24">
        <v>2481.1350000000002</v>
      </c>
      <c r="F100" s="24">
        <v>2481.1350000000002</v>
      </c>
      <c r="G100" s="24"/>
      <c r="H100" s="24"/>
      <c r="I100" s="29">
        <f t="shared" ref="I100" si="88">IF(F100&gt;0,H100/F100*100,0)</f>
        <v>0</v>
      </c>
      <c r="J100" s="29"/>
      <c r="K100" s="30">
        <f t="shared" ref="K100" si="89">IF(G100&gt;0,H100/G100*100,0)</f>
        <v>0</v>
      </c>
      <c r="L100" s="24">
        <f t="shared" ref="L100" si="90">H100-G100</f>
        <v>0</v>
      </c>
      <c r="M100" s="24"/>
      <c r="N100" s="39" t="e">
        <f t="shared" ref="N100" si="91">H100/M100*100</f>
        <v>#DIV/0!</v>
      </c>
      <c r="O100" s="54">
        <f t="shared" ref="O100" si="92">H100-M100</f>
        <v>0</v>
      </c>
    </row>
    <row r="101" spans="1:15" ht="21.75" customHeight="1" x14ac:dyDescent="0.2">
      <c r="A101" s="102"/>
      <c r="B101" s="20" t="s">
        <v>290</v>
      </c>
      <c r="C101" s="64"/>
      <c r="D101" s="70" t="s">
        <v>291</v>
      </c>
      <c r="E101" s="25">
        <v>3622.1</v>
      </c>
      <c r="F101" s="25">
        <v>3622.1</v>
      </c>
      <c r="G101" s="25"/>
      <c r="H101" s="25"/>
      <c r="I101" s="26">
        <f t="shared" ref="I101" si="93">IF(F101&gt;0,H101/F101*100,0)</f>
        <v>0</v>
      </c>
      <c r="J101" s="26"/>
      <c r="K101" s="27">
        <f t="shared" ref="K101" si="94">IF(G101&gt;0,H101/G101*100,0)</f>
        <v>0</v>
      </c>
      <c r="L101" s="25">
        <f t="shared" ref="L101" si="95">H101-G101</f>
        <v>0</v>
      </c>
      <c r="M101" s="25">
        <v>2.4849999999999999</v>
      </c>
      <c r="N101" s="27">
        <f t="shared" si="67"/>
        <v>0</v>
      </c>
      <c r="O101" s="53">
        <f t="shared" si="68"/>
        <v>-2.4849999999999999</v>
      </c>
    </row>
    <row r="102" spans="1:15" ht="28.5" customHeight="1" x14ac:dyDescent="0.2">
      <c r="A102" s="11" t="s">
        <v>38</v>
      </c>
      <c r="B102" s="20" t="s">
        <v>175</v>
      </c>
      <c r="C102" s="20"/>
      <c r="D102" s="70" t="s">
        <v>455</v>
      </c>
      <c r="E102" s="25">
        <v>11510</v>
      </c>
      <c r="F102" s="25">
        <v>11510</v>
      </c>
      <c r="G102" s="25">
        <v>444.67</v>
      </c>
      <c r="H102" s="25">
        <v>444.66899999999998</v>
      </c>
      <c r="I102" s="26">
        <f t="shared" si="17"/>
        <v>3.8633275412684616</v>
      </c>
      <c r="J102" s="26">
        <f t="shared" si="72"/>
        <v>99.999775114129577</v>
      </c>
      <c r="K102" s="27">
        <f t="shared" si="18"/>
        <v>99.999775114129577</v>
      </c>
      <c r="L102" s="25">
        <f t="shared" si="16"/>
        <v>-1.0000000000331966E-3</v>
      </c>
      <c r="M102" s="25">
        <v>355.60500000000002</v>
      </c>
      <c r="N102" s="50">
        <f t="shared" si="67"/>
        <v>125.04576707301641</v>
      </c>
      <c r="O102" s="53">
        <f t="shared" si="68"/>
        <v>89.063999999999965</v>
      </c>
    </row>
    <row r="103" spans="1:15" ht="30" customHeight="1" x14ac:dyDescent="0.2">
      <c r="A103" s="11" t="s">
        <v>39</v>
      </c>
      <c r="B103" s="20" t="s">
        <v>176</v>
      </c>
      <c r="C103" s="20"/>
      <c r="D103" s="70" t="s">
        <v>250</v>
      </c>
      <c r="E103" s="25">
        <f>E105+E108+E112+E111+E113+E116</f>
        <v>491873.36999999994</v>
      </c>
      <c r="F103" s="25">
        <f>F105+F108+F112+F111+F113+F116</f>
        <v>491873.36999999994</v>
      </c>
      <c r="G103" s="25">
        <f>G105+G108+G112+G111+G113+G116</f>
        <v>40882.824999999997</v>
      </c>
      <c r="H103" s="25">
        <f>H105+H108+H112+H111+H113+H116</f>
        <v>40882.824999999997</v>
      </c>
      <c r="I103" s="26">
        <f t="shared" si="17"/>
        <v>8.3116565143585639</v>
      </c>
      <c r="J103" s="26">
        <f t="shared" si="72"/>
        <v>100</v>
      </c>
      <c r="K103" s="27">
        <f t="shared" si="18"/>
        <v>100</v>
      </c>
      <c r="L103" s="25">
        <f t="shared" si="16"/>
        <v>0</v>
      </c>
      <c r="M103" s="25">
        <f>M105+M108+M112+M111+M113+M116</f>
        <v>47013.728999999999</v>
      </c>
      <c r="N103" s="50">
        <f t="shared" si="67"/>
        <v>86.959332666421744</v>
      </c>
      <c r="O103" s="53">
        <f t="shared" si="68"/>
        <v>-6130.9040000000023</v>
      </c>
    </row>
    <row r="104" spans="1:15" ht="19.5" customHeight="1" x14ac:dyDescent="0.2">
      <c r="A104" s="102"/>
      <c r="B104" s="63"/>
      <c r="C104" s="63"/>
      <c r="D104" s="71" t="s">
        <v>47</v>
      </c>
      <c r="E104" s="24"/>
      <c r="F104" s="24"/>
      <c r="G104" s="24"/>
      <c r="H104" s="24"/>
      <c r="I104" s="29">
        <f t="shared" si="17"/>
        <v>0</v>
      </c>
      <c r="J104" s="29"/>
      <c r="K104" s="30">
        <f t="shared" si="18"/>
        <v>0</v>
      </c>
      <c r="L104" s="24">
        <f t="shared" ref="L104" si="96">H104-G104</f>
        <v>0</v>
      </c>
      <c r="M104" s="28"/>
      <c r="N104" s="30"/>
      <c r="O104" s="54">
        <f t="shared" si="68"/>
        <v>0</v>
      </c>
    </row>
    <row r="105" spans="1:15" ht="31.5" x14ac:dyDescent="0.2">
      <c r="A105" s="102"/>
      <c r="B105" s="63" t="s">
        <v>253</v>
      </c>
      <c r="C105" s="63"/>
      <c r="D105" s="74" t="s">
        <v>251</v>
      </c>
      <c r="E105" s="24">
        <f>E107</f>
        <v>82495.3</v>
      </c>
      <c r="F105" s="24">
        <f>F107</f>
        <v>82495.3</v>
      </c>
      <c r="G105" s="24">
        <f t="shared" ref="G105" si="97">G107</f>
        <v>6869.1670000000004</v>
      </c>
      <c r="H105" s="24">
        <f t="shared" ref="H105" si="98">H107</f>
        <v>6869.1670000000004</v>
      </c>
      <c r="I105" s="29">
        <f t="shared" si="17"/>
        <v>8.3267374020095701</v>
      </c>
      <c r="J105" s="29"/>
      <c r="K105" s="30">
        <f t="shared" si="18"/>
        <v>100</v>
      </c>
      <c r="L105" s="24">
        <f t="shared" si="16"/>
        <v>0</v>
      </c>
      <c r="M105" s="24">
        <f t="shared" ref="M105" si="99">M107</f>
        <v>6250</v>
      </c>
      <c r="N105" s="30">
        <f t="shared" si="67"/>
        <v>109.90667200000001</v>
      </c>
      <c r="O105" s="54">
        <f t="shared" si="68"/>
        <v>619.16700000000037</v>
      </c>
    </row>
    <row r="106" spans="1:15" ht="21" customHeight="1" x14ac:dyDescent="0.2">
      <c r="A106" s="102"/>
      <c r="B106" s="63"/>
      <c r="C106" s="63"/>
      <c r="D106" s="73" t="s">
        <v>46</v>
      </c>
      <c r="E106" s="24"/>
      <c r="F106" s="24"/>
      <c r="G106" s="24"/>
      <c r="H106" s="24"/>
      <c r="I106" s="29">
        <f t="shared" si="17"/>
        <v>0</v>
      </c>
      <c r="J106" s="29"/>
      <c r="K106" s="30">
        <f t="shared" si="18"/>
        <v>0</v>
      </c>
      <c r="L106" s="24">
        <f t="shared" si="16"/>
        <v>0</v>
      </c>
      <c r="M106" s="28"/>
      <c r="N106" s="30"/>
      <c r="O106" s="54">
        <f t="shared" si="68"/>
        <v>0</v>
      </c>
    </row>
    <row r="107" spans="1:15" ht="18" customHeight="1" x14ac:dyDescent="0.2">
      <c r="A107" s="102"/>
      <c r="B107" s="64" t="s">
        <v>254</v>
      </c>
      <c r="C107" s="63"/>
      <c r="D107" s="73" t="s">
        <v>252</v>
      </c>
      <c r="E107" s="24">
        <v>82495.3</v>
      </c>
      <c r="F107" s="24">
        <v>82495.3</v>
      </c>
      <c r="G107" s="24">
        <v>6869.1670000000004</v>
      </c>
      <c r="H107" s="24">
        <v>6869.1670000000004</v>
      </c>
      <c r="I107" s="29">
        <f t="shared" si="17"/>
        <v>8.3267374020095701</v>
      </c>
      <c r="J107" s="29"/>
      <c r="K107" s="30">
        <f t="shared" si="18"/>
        <v>100</v>
      </c>
      <c r="L107" s="24">
        <f t="shared" si="16"/>
        <v>0</v>
      </c>
      <c r="M107" s="24">
        <v>6250</v>
      </c>
      <c r="N107" s="30">
        <f t="shared" si="67"/>
        <v>109.90667200000001</v>
      </c>
      <c r="O107" s="54">
        <f t="shared" si="68"/>
        <v>619.16700000000037</v>
      </c>
    </row>
    <row r="108" spans="1:15" ht="31.5" x14ac:dyDescent="0.2">
      <c r="A108" s="102"/>
      <c r="B108" s="63" t="s">
        <v>255</v>
      </c>
      <c r="C108" s="63"/>
      <c r="D108" s="74" t="s">
        <v>257</v>
      </c>
      <c r="E108" s="24">
        <f>E110</f>
        <v>400131.6</v>
      </c>
      <c r="F108" s="24">
        <f>F110</f>
        <v>400131.6</v>
      </c>
      <c r="G108" s="24">
        <f t="shared" ref="G108" si="100">G110</f>
        <v>33333.332999999999</v>
      </c>
      <c r="H108" s="24">
        <f t="shared" ref="H108" si="101">H110</f>
        <v>33333.332999999999</v>
      </c>
      <c r="I108" s="29">
        <f t="shared" si="17"/>
        <v>8.3305924850724118</v>
      </c>
      <c r="J108" s="29"/>
      <c r="K108" s="30">
        <f t="shared" si="18"/>
        <v>100</v>
      </c>
      <c r="L108" s="24">
        <f t="shared" si="16"/>
        <v>0</v>
      </c>
      <c r="M108" s="24">
        <f>M110</f>
        <v>40000</v>
      </c>
      <c r="N108" s="30">
        <f t="shared" si="67"/>
        <v>83.333332499999997</v>
      </c>
      <c r="O108" s="54">
        <f t="shared" si="68"/>
        <v>-6666.6670000000013</v>
      </c>
    </row>
    <row r="109" spans="1:15" ht="16.5" customHeight="1" x14ac:dyDescent="0.2">
      <c r="A109" s="102"/>
      <c r="B109" s="63"/>
      <c r="C109" s="63"/>
      <c r="D109" s="73" t="s">
        <v>46</v>
      </c>
      <c r="E109" s="24"/>
      <c r="F109" s="28"/>
      <c r="G109" s="24"/>
      <c r="H109" s="24"/>
      <c r="I109" s="29">
        <f t="shared" si="17"/>
        <v>0</v>
      </c>
      <c r="J109" s="29"/>
      <c r="K109" s="30">
        <f t="shared" si="18"/>
        <v>0</v>
      </c>
      <c r="L109" s="24">
        <f t="shared" si="16"/>
        <v>0</v>
      </c>
      <c r="M109" s="28"/>
      <c r="N109" s="30"/>
      <c r="O109" s="54">
        <f t="shared" si="68"/>
        <v>0</v>
      </c>
    </row>
    <row r="110" spans="1:15" ht="15.75" x14ac:dyDescent="0.2">
      <c r="A110" s="102" t="s">
        <v>26</v>
      </c>
      <c r="B110" s="64" t="s">
        <v>256</v>
      </c>
      <c r="C110" s="63"/>
      <c r="D110" s="73" t="s">
        <v>27</v>
      </c>
      <c r="E110" s="24">
        <v>400131.6</v>
      </c>
      <c r="F110" s="24">
        <v>400131.6</v>
      </c>
      <c r="G110" s="24">
        <v>33333.332999999999</v>
      </c>
      <c r="H110" s="24">
        <v>33333.332999999999</v>
      </c>
      <c r="I110" s="29">
        <f t="shared" si="17"/>
        <v>8.3305924850724118</v>
      </c>
      <c r="J110" s="29"/>
      <c r="K110" s="30">
        <f t="shared" si="18"/>
        <v>100</v>
      </c>
      <c r="L110" s="24">
        <f t="shared" si="16"/>
        <v>0</v>
      </c>
      <c r="M110" s="24">
        <v>40000</v>
      </c>
      <c r="N110" s="30">
        <f t="shared" si="67"/>
        <v>83.333332499999997</v>
      </c>
      <c r="O110" s="54">
        <f t="shared" si="68"/>
        <v>-6666.6670000000013</v>
      </c>
    </row>
    <row r="111" spans="1:15" ht="21.75" customHeight="1" x14ac:dyDescent="0.2">
      <c r="A111" s="102"/>
      <c r="B111" s="63" t="s">
        <v>356</v>
      </c>
      <c r="C111" s="63"/>
      <c r="D111" s="74" t="s">
        <v>357</v>
      </c>
      <c r="E111" s="24">
        <v>8206.4699999999993</v>
      </c>
      <c r="F111" s="24">
        <v>8206.4699999999993</v>
      </c>
      <c r="G111" s="24">
        <v>680.32500000000005</v>
      </c>
      <c r="H111" s="24">
        <v>680.32500000000005</v>
      </c>
      <c r="I111" s="29">
        <f t="shared" ref="I111" si="102">IF(F111&gt;0,H111/F111*100,0)</f>
        <v>8.2901052462264548</v>
      </c>
      <c r="J111" s="29"/>
      <c r="K111" s="30">
        <f t="shared" ref="K111" si="103">IF(G111&gt;0,H111/G111*100,0)</f>
        <v>100</v>
      </c>
      <c r="L111" s="24">
        <f t="shared" ref="L111" si="104">H111-G111</f>
        <v>0</v>
      </c>
      <c r="M111" s="24">
        <v>763.72900000000004</v>
      </c>
      <c r="N111" s="30">
        <f t="shared" si="67"/>
        <v>89.079372395182062</v>
      </c>
      <c r="O111" s="54">
        <f t="shared" si="68"/>
        <v>-83.403999999999996</v>
      </c>
    </row>
    <row r="112" spans="1:15" ht="19.5" hidden="1" customHeight="1" x14ac:dyDescent="0.2">
      <c r="A112" s="102"/>
      <c r="B112" s="63" t="s">
        <v>331</v>
      </c>
      <c r="C112" s="63"/>
      <c r="D112" s="74" t="s">
        <v>332</v>
      </c>
      <c r="E112" s="24"/>
      <c r="F112" s="24"/>
      <c r="G112" s="24"/>
      <c r="H112" s="24"/>
      <c r="I112" s="29">
        <f t="shared" ref="I112" si="105">IF(F112&gt;0,H112/F112*100,0)</f>
        <v>0</v>
      </c>
      <c r="J112" s="29"/>
      <c r="K112" s="30">
        <f t="shared" ref="K112" si="106">IF(G112&gt;0,H112/G112*100,0)</f>
        <v>0</v>
      </c>
      <c r="L112" s="24">
        <f t="shared" ref="L112" si="107">H112-G112</f>
        <v>0</v>
      </c>
      <c r="M112" s="24"/>
      <c r="N112" s="30" t="e">
        <f t="shared" si="67"/>
        <v>#DIV/0!</v>
      </c>
      <c r="O112" s="54">
        <f t="shared" si="68"/>
        <v>0</v>
      </c>
    </row>
    <row r="113" spans="1:15" ht="30" hidden="1" customHeight="1" x14ac:dyDescent="0.2">
      <c r="A113" s="102"/>
      <c r="B113" s="63" t="s">
        <v>342</v>
      </c>
      <c r="C113" s="63"/>
      <c r="D113" s="74" t="s">
        <v>341</v>
      </c>
      <c r="E113" s="24"/>
      <c r="F113" s="24">
        <f>F115</f>
        <v>0</v>
      </c>
      <c r="G113" s="24">
        <f t="shared" ref="G113:H113" si="108">G115</f>
        <v>0</v>
      </c>
      <c r="H113" s="24">
        <f t="shared" si="108"/>
        <v>0</v>
      </c>
      <c r="I113" s="29">
        <f t="shared" ref="I113:I115" si="109">IF(F113&gt;0,H113/F113*100,0)</f>
        <v>0</v>
      </c>
      <c r="J113" s="29"/>
      <c r="K113" s="30">
        <f t="shared" ref="K113:K115" si="110">IF(G113&gt;0,H113/G113*100,0)</f>
        <v>0</v>
      </c>
      <c r="L113" s="24">
        <f t="shared" ref="L113:L115" si="111">H113-G113</f>
        <v>0</v>
      </c>
      <c r="M113" s="24">
        <f>M115</f>
        <v>0</v>
      </c>
      <c r="N113" s="30" t="e">
        <f t="shared" si="67"/>
        <v>#DIV/0!</v>
      </c>
      <c r="O113" s="54">
        <f t="shared" si="68"/>
        <v>0</v>
      </c>
    </row>
    <row r="114" spans="1:15" ht="15.75" hidden="1" customHeight="1" x14ac:dyDescent="0.2">
      <c r="A114" s="102"/>
      <c r="B114" s="63"/>
      <c r="C114" s="63"/>
      <c r="D114" s="71" t="s">
        <v>47</v>
      </c>
      <c r="E114" s="24"/>
      <c r="F114" s="24"/>
      <c r="G114" s="24"/>
      <c r="H114" s="24"/>
      <c r="I114" s="29">
        <f t="shared" si="109"/>
        <v>0</v>
      </c>
      <c r="J114" s="29"/>
      <c r="K114" s="30">
        <f t="shared" si="110"/>
        <v>0</v>
      </c>
      <c r="L114" s="24">
        <f t="shared" si="111"/>
        <v>0</v>
      </c>
      <c r="M114" s="24"/>
      <c r="N114" s="30" t="e">
        <f t="shared" si="67"/>
        <v>#DIV/0!</v>
      </c>
      <c r="O114" s="54">
        <f t="shared" si="68"/>
        <v>0</v>
      </c>
    </row>
    <row r="115" spans="1:15" ht="32.25" hidden="1" customHeight="1" x14ac:dyDescent="0.2">
      <c r="A115" s="102"/>
      <c r="B115" s="63" t="s">
        <v>344</v>
      </c>
      <c r="C115" s="63"/>
      <c r="D115" s="74" t="s">
        <v>343</v>
      </c>
      <c r="E115" s="24"/>
      <c r="F115" s="24"/>
      <c r="G115" s="24"/>
      <c r="H115" s="24"/>
      <c r="I115" s="29">
        <f t="shared" si="109"/>
        <v>0</v>
      </c>
      <c r="J115" s="29"/>
      <c r="K115" s="30">
        <f t="shared" si="110"/>
        <v>0</v>
      </c>
      <c r="L115" s="24">
        <f t="shared" si="111"/>
        <v>0</v>
      </c>
      <c r="M115" s="24"/>
      <c r="N115" s="30" t="e">
        <f t="shared" si="67"/>
        <v>#DIV/0!</v>
      </c>
      <c r="O115" s="54">
        <f t="shared" si="68"/>
        <v>0</v>
      </c>
    </row>
    <row r="116" spans="1:15" ht="24" customHeight="1" x14ac:dyDescent="0.2">
      <c r="A116" s="102"/>
      <c r="B116" s="63" t="s">
        <v>384</v>
      </c>
      <c r="C116" s="63"/>
      <c r="D116" s="74" t="s">
        <v>385</v>
      </c>
      <c r="E116" s="24">
        <v>1040</v>
      </c>
      <c r="F116" s="24">
        <v>1040</v>
      </c>
      <c r="G116" s="24"/>
      <c r="H116" s="24"/>
      <c r="I116" s="29">
        <f t="shared" ref="I116" si="112">IF(F116&gt;0,H116/F116*100,0)</f>
        <v>0</v>
      </c>
      <c r="J116" s="29"/>
      <c r="K116" s="30">
        <f t="shared" ref="K116" si="113">IF(G116&gt;0,H116/G116*100,0)</f>
        <v>0</v>
      </c>
      <c r="L116" s="24"/>
      <c r="M116" s="24"/>
      <c r="N116" s="39" t="e">
        <f t="shared" si="67"/>
        <v>#DIV/0!</v>
      </c>
      <c r="O116" s="54">
        <f t="shared" ref="O116" si="114">H116-M116</f>
        <v>0</v>
      </c>
    </row>
    <row r="117" spans="1:15" ht="21.75" customHeight="1" x14ac:dyDescent="0.2">
      <c r="A117" s="11" t="s">
        <v>36</v>
      </c>
      <c r="B117" s="20" t="s">
        <v>184</v>
      </c>
      <c r="C117" s="20"/>
      <c r="D117" s="70" t="s">
        <v>258</v>
      </c>
      <c r="E117" s="25">
        <v>13046.843000000001</v>
      </c>
      <c r="F117" s="25">
        <v>13046.843000000001</v>
      </c>
      <c r="G117" s="25">
        <v>334.74400000000003</v>
      </c>
      <c r="H117" s="25">
        <v>334.74299999999999</v>
      </c>
      <c r="I117" s="26">
        <f t="shared" si="17"/>
        <v>2.5657011431807675</v>
      </c>
      <c r="J117" s="26">
        <f t="shared" si="72"/>
        <v>99.99970126424968</v>
      </c>
      <c r="K117" s="27">
        <f t="shared" si="18"/>
        <v>99.99970126424968</v>
      </c>
      <c r="L117" s="25">
        <f t="shared" si="16"/>
        <v>-1.0000000000331966E-3</v>
      </c>
      <c r="M117" s="25">
        <v>670.34100000000001</v>
      </c>
      <c r="N117" s="27">
        <f t="shared" si="67"/>
        <v>49.936226487712972</v>
      </c>
      <c r="O117" s="53">
        <f t="shared" si="68"/>
        <v>-335.59800000000001</v>
      </c>
    </row>
    <row r="118" spans="1:15" ht="15" hidden="1" customHeight="1" x14ac:dyDescent="0.2">
      <c r="A118" s="11" t="s">
        <v>74</v>
      </c>
      <c r="B118" s="20" t="s">
        <v>175</v>
      </c>
      <c r="C118" s="20"/>
      <c r="D118" s="70" t="s">
        <v>75</v>
      </c>
      <c r="E118" s="23"/>
      <c r="F118" s="23"/>
      <c r="G118" s="23"/>
      <c r="H118" s="25"/>
      <c r="I118" s="26">
        <f t="shared" si="17"/>
        <v>0</v>
      </c>
      <c r="J118" s="26" t="e">
        <f t="shared" si="72"/>
        <v>#DIV/0!</v>
      </c>
      <c r="K118" s="27">
        <f t="shared" si="18"/>
        <v>0</v>
      </c>
      <c r="L118" s="25">
        <f t="shared" si="16"/>
        <v>0</v>
      </c>
      <c r="M118" s="28"/>
      <c r="N118" s="27" t="e">
        <f t="shared" si="67"/>
        <v>#DIV/0!</v>
      </c>
      <c r="O118" s="53">
        <f t="shared" si="68"/>
        <v>0</v>
      </c>
    </row>
    <row r="119" spans="1:15" ht="21" customHeight="1" x14ac:dyDescent="0.2">
      <c r="A119" s="11" t="s">
        <v>77</v>
      </c>
      <c r="B119" s="20" t="s">
        <v>259</v>
      </c>
      <c r="C119" s="20"/>
      <c r="D119" s="70" t="s">
        <v>260</v>
      </c>
      <c r="E119" s="25">
        <f>E122+E123+E128+E127+E126</f>
        <v>111733.99900000001</v>
      </c>
      <c r="F119" s="25">
        <f>F122+F123+F128+F127+F126</f>
        <v>111733.99900000001</v>
      </c>
      <c r="G119" s="25">
        <f>G122+G123+G128+G127+G126</f>
        <v>5981.4520000000002</v>
      </c>
      <c r="H119" s="25">
        <f>H122+H123+H128+H127+H126</f>
        <v>5969.9989999999998</v>
      </c>
      <c r="I119" s="26">
        <f t="shared" si="17"/>
        <v>5.3430460320318431</v>
      </c>
      <c r="J119" s="26">
        <f t="shared" si="72"/>
        <v>99.808524752852648</v>
      </c>
      <c r="K119" s="27">
        <f t="shared" si="18"/>
        <v>99.808524752852648</v>
      </c>
      <c r="L119" s="25">
        <f t="shared" si="16"/>
        <v>-11.453000000000429</v>
      </c>
      <c r="M119" s="25">
        <f>M122+M123+M128+M127+M126</f>
        <v>4622.5969999999998</v>
      </c>
      <c r="N119" s="27">
        <f t="shared" si="67"/>
        <v>129.14816065514688</v>
      </c>
      <c r="O119" s="53">
        <f t="shared" si="68"/>
        <v>1347.402</v>
      </c>
    </row>
    <row r="120" spans="1:15" ht="0.75" hidden="1" customHeight="1" x14ac:dyDescent="0.2">
      <c r="A120" s="11" t="s">
        <v>76</v>
      </c>
      <c r="B120" s="20"/>
      <c r="C120" s="20"/>
      <c r="D120" s="70" t="s">
        <v>81</v>
      </c>
      <c r="E120" s="23"/>
      <c r="F120" s="23"/>
      <c r="G120" s="23"/>
      <c r="H120" s="25"/>
      <c r="I120" s="26">
        <f t="shared" si="17"/>
        <v>0</v>
      </c>
      <c r="J120" s="26" t="e">
        <f t="shared" si="72"/>
        <v>#DIV/0!</v>
      </c>
      <c r="K120" s="27">
        <f t="shared" si="18"/>
        <v>0</v>
      </c>
      <c r="L120" s="25">
        <f t="shared" si="16"/>
        <v>0</v>
      </c>
      <c r="M120" s="28"/>
      <c r="N120" s="30" t="e">
        <f t="shared" si="67"/>
        <v>#DIV/0!</v>
      </c>
      <c r="O120" s="54">
        <f t="shared" si="68"/>
        <v>0</v>
      </c>
    </row>
    <row r="121" spans="1:15" ht="21.75" customHeight="1" x14ac:dyDescent="0.2">
      <c r="A121" s="11"/>
      <c r="B121" s="20"/>
      <c r="C121" s="20"/>
      <c r="D121" s="71" t="s">
        <v>47</v>
      </c>
      <c r="E121" s="23"/>
      <c r="F121" s="23"/>
      <c r="G121" s="23"/>
      <c r="H121" s="25"/>
      <c r="I121" s="26">
        <f t="shared" si="17"/>
        <v>0</v>
      </c>
      <c r="J121" s="26"/>
      <c r="K121" s="27"/>
      <c r="L121" s="25">
        <f t="shared" si="16"/>
        <v>0</v>
      </c>
      <c r="M121" s="28"/>
      <c r="N121" s="30"/>
      <c r="O121" s="54">
        <f t="shared" si="68"/>
        <v>0</v>
      </c>
    </row>
    <row r="122" spans="1:15" ht="22.5" customHeight="1" x14ac:dyDescent="0.2">
      <c r="A122" s="11"/>
      <c r="B122" s="63" t="s">
        <v>261</v>
      </c>
      <c r="C122" s="63"/>
      <c r="D122" s="74" t="s">
        <v>262</v>
      </c>
      <c r="E122" s="24">
        <v>25178</v>
      </c>
      <c r="F122" s="24">
        <v>25178</v>
      </c>
      <c r="G122" s="28">
        <v>500</v>
      </c>
      <c r="H122" s="28">
        <v>500</v>
      </c>
      <c r="I122" s="29">
        <f t="shared" si="17"/>
        <v>1.9858606720152514</v>
      </c>
      <c r="J122" s="29"/>
      <c r="K122" s="30">
        <f t="shared" si="18"/>
        <v>100</v>
      </c>
      <c r="L122" s="24">
        <f t="shared" si="16"/>
        <v>0</v>
      </c>
      <c r="M122" s="24"/>
      <c r="N122" s="39" t="e">
        <f t="shared" si="67"/>
        <v>#DIV/0!</v>
      </c>
      <c r="O122" s="54">
        <f t="shared" si="68"/>
        <v>500</v>
      </c>
    </row>
    <row r="123" spans="1:15" ht="22.5" customHeight="1" x14ac:dyDescent="0.2">
      <c r="A123" s="11"/>
      <c r="B123" s="63" t="s">
        <v>265</v>
      </c>
      <c r="C123" s="63"/>
      <c r="D123" s="74" t="s">
        <v>263</v>
      </c>
      <c r="E123" s="24">
        <f>E125</f>
        <v>6033.66</v>
      </c>
      <c r="F123" s="24">
        <f>F125</f>
        <v>6033.66</v>
      </c>
      <c r="G123" s="24">
        <f t="shared" ref="G123" si="115">G125</f>
        <v>379.99099999999999</v>
      </c>
      <c r="H123" s="24">
        <f t="shared" ref="H123" si="116">H125</f>
        <v>379.02699999999999</v>
      </c>
      <c r="I123" s="29">
        <f t="shared" si="17"/>
        <v>6.2818753459757435</v>
      </c>
      <c r="J123" s="29"/>
      <c r="K123" s="30">
        <f t="shared" si="18"/>
        <v>99.746309781021125</v>
      </c>
      <c r="L123" s="24">
        <f t="shared" si="16"/>
        <v>-0.96399999999999864</v>
      </c>
      <c r="M123" s="24">
        <f>M125</f>
        <v>335.08</v>
      </c>
      <c r="N123" s="58">
        <f t="shared" si="67"/>
        <v>113.11537543273249</v>
      </c>
      <c r="O123" s="54">
        <f t="shared" si="68"/>
        <v>43.947000000000003</v>
      </c>
    </row>
    <row r="124" spans="1:15" ht="18.75" customHeight="1" x14ac:dyDescent="0.2">
      <c r="A124" s="11"/>
      <c r="B124" s="63"/>
      <c r="C124" s="63"/>
      <c r="D124" s="73" t="s">
        <v>46</v>
      </c>
      <c r="E124" s="24"/>
      <c r="F124" s="28"/>
      <c r="G124" s="28"/>
      <c r="H124" s="24"/>
      <c r="I124" s="29">
        <f t="shared" si="17"/>
        <v>0</v>
      </c>
      <c r="J124" s="29"/>
      <c r="K124" s="30">
        <f t="shared" si="18"/>
        <v>0</v>
      </c>
      <c r="L124" s="24">
        <f t="shared" si="16"/>
        <v>0</v>
      </c>
      <c r="M124" s="28"/>
      <c r="N124" s="58"/>
      <c r="O124" s="54">
        <f t="shared" si="68"/>
        <v>0</v>
      </c>
    </row>
    <row r="125" spans="1:15" ht="22.5" customHeight="1" x14ac:dyDescent="0.2">
      <c r="A125" s="11"/>
      <c r="B125" s="63" t="s">
        <v>266</v>
      </c>
      <c r="C125" s="63"/>
      <c r="D125" s="73" t="s">
        <v>264</v>
      </c>
      <c r="E125" s="24">
        <v>6033.66</v>
      </c>
      <c r="F125" s="24">
        <v>6033.66</v>
      </c>
      <c r="G125" s="24">
        <v>379.99099999999999</v>
      </c>
      <c r="H125" s="24">
        <v>379.02699999999999</v>
      </c>
      <c r="I125" s="29">
        <f t="shared" si="17"/>
        <v>6.2818753459757435</v>
      </c>
      <c r="J125" s="29"/>
      <c r="K125" s="30">
        <f t="shared" si="18"/>
        <v>99.746309781021125</v>
      </c>
      <c r="L125" s="24">
        <f t="shared" si="16"/>
        <v>-0.96399999999999864</v>
      </c>
      <c r="M125" s="24">
        <v>335.08</v>
      </c>
      <c r="N125" s="58">
        <f t="shared" si="67"/>
        <v>113.11537543273249</v>
      </c>
      <c r="O125" s="54">
        <f t="shared" si="68"/>
        <v>43.947000000000003</v>
      </c>
    </row>
    <row r="126" spans="1:15" ht="21.75" customHeight="1" x14ac:dyDescent="0.2">
      <c r="A126" s="11"/>
      <c r="B126" s="63" t="s">
        <v>408</v>
      </c>
      <c r="C126" s="63"/>
      <c r="D126" s="74" t="s">
        <v>409</v>
      </c>
      <c r="E126" s="24">
        <v>139</v>
      </c>
      <c r="F126" s="24">
        <v>139</v>
      </c>
      <c r="G126" s="28"/>
      <c r="H126" s="28"/>
      <c r="I126" s="29">
        <f t="shared" ref="I126" si="117">IF(F126&gt;0,H126/F126*100,0)</f>
        <v>0</v>
      </c>
      <c r="J126" s="29"/>
      <c r="K126" s="30">
        <f t="shared" ref="K126" si="118">IF(G126&gt;0,H126/G126*100,0)</f>
        <v>0</v>
      </c>
      <c r="L126" s="24">
        <f t="shared" si="16"/>
        <v>0</v>
      </c>
      <c r="M126" s="24"/>
      <c r="N126" s="39" t="e">
        <f t="shared" ref="N126:N127" si="119">H126/M126*100</f>
        <v>#DIV/0!</v>
      </c>
      <c r="O126" s="62">
        <f t="shared" ref="O126" si="120">H126-M126</f>
        <v>0</v>
      </c>
    </row>
    <row r="127" spans="1:15" ht="21.75" customHeight="1" x14ac:dyDescent="0.2">
      <c r="A127" s="11"/>
      <c r="B127" s="63" t="s">
        <v>267</v>
      </c>
      <c r="C127" s="63"/>
      <c r="D127" s="74" t="s">
        <v>268</v>
      </c>
      <c r="E127" s="24">
        <v>1855.914</v>
      </c>
      <c r="F127" s="24">
        <v>1855.914</v>
      </c>
      <c r="G127" s="28"/>
      <c r="H127" s="28"/>
      <c r="I127" s="29">
        <f t="shared" si="17"/>
        <v>0</v>
      </c>
      <c r="J127" s="29"/>
      <c r="K127" s="30">
        <f t="shared" si="18"/>
        <v>0</v>
      </c>
      <c r="L127" s="24">
        <f>H127-G127</f>
        <v>0</v>
      </c>
      <c r="M127" s="24"/>
      <c r="N127" s="39" t="e">
        <f t="shared" si="119"/>
        <v>#DIV/0!</v>
      </c>
      <c r="O127" s="54">
        <f t="shared" si="68"/>
        <v>0</v>
      </c>
    </row>
    <row r="128" spans="1:15" ht="21.75" customHeight="1" x14ac:dyDescent="0.2">
      <c r="A128" s="11"/>
      <c r="B128" s="63" t="s">
        <v>270</v>
      </c>
      <c r="C128" s="63"/>
      <c r="D128" s="74" t="s">
        <v>269</v>
      </c>
      <c r="E128" s="24">
        <f>E130+E131</f>
        <v>78527.425000000003</v>
      </c>
      <c r="F128" s="24">
        <f>F130+F131</f>
        <v>78527.425000000003</v>
      </c>
      <c r="G128" s="24">
        <f t="shared" ref="G128" si="121">G130+G131</f>
        <v>5101.4610000000002</v>
      </c>
      <c r="H128" s="24">
        <f t="shared" ref="H128" si="122">H130+H131</f>
        <v>5090.9719999999998</v>
      </c>
      <c r="I128" s="29">
        <f t="shared" si="17"/>
        <v>6.4830497116134893</v>
      </c>
      <c r="J128" s="29"/>
      <c r="K128" s="30">
        <f t="shared" si="18"/>
        <v>99.794392233911026</v>
      </c>
      <c r="L128" s="24">
        <f t="shared" si="16"/>
        <v>-10.489000000000487</v>
      </c>
      <c r="M128" s="24">
        <f t="shared" ref="M128" si="123">M130+M131</f>
        <v>4287.5169999999998</v>
      </c>
      <c r="N128" s="92">
        <f t="shared" si="67"/>
        <v>118.73940091666108</v>
      </c>
      <c r="O128" s="24">
        <f t="shared" si="68"/>
        <v>803.45499999999993</v>
      </c>
    </row>
    <row r="129" spans="1:15" ht="20.25" customHeight="1" x14ac:dyDescent="0.2">
      <c r="A129" s="11"/>
      <c r="B129" s="63"/>
      <c r="C129" s="63"/>
      <c r="D129" s="73" t="s">
        <v>46</v>
      </c>
      <c r="E129" s="24"/>
      <c r="F129" s="28"/>
      <c r="G129" s="28"/>
      <c r="H129" s="24"/>
      <c r="I129" s="29">
        <f t="shared" si="17"/>
        <v>0</v>
      </c>
      <c r="J129" s="29"/>
      <c r="K129" s="30">
        <f t="shared" si="18"/>
        <v>0</v>
      </c>
      <c r="L129" s="24">
        <f t="shared" si="16"/>
        <v>0</v>
      </c>
      <c r="M129" s="28"/>
      <c r="N129" s="30"/>
      <c r="O129" s="54">
        <f t="shared" si="68"/>
        <v>0</v>
      </c>
    </row>
    <row r="130" spans="1:15" ht="47.25" hidden="1" customHeight="1" x14ac:dyDescent="0.2">
      <c r="A130" s="11"/>
      <c r="B130" s="64" t="s">
        <v>272</v>
      </c>
      <c r="C130" s="63"/>
      <c r="D130" s="73" t="s">
        <v>271</v>
      </c>
      <c r="E130" s="24"/>
      <c r="F130" s="28"/>
      <c r="G130" s="28"/>
      <c r="H130" s="24"/>
      <c r="I130" s="29">
        <f t="shared" si="17"/>
        <v>0</v>
      </c>
      <c r="J130" s="29"/>
      <c r="K130" s="30">
        <f t="shared" si="18"/>
        <v>0</v>
      </c>
      <c r="L130" s="24">
        <f t="shared" si="16"/>
        <v>0</v>
      </c>
      <c r="M130" s="24"/>
      <c r="N130" s="30" t="e">
        <f t="shared" si="67"/>
        <v>#DIV/0!</v>
      </c>
      <c r="O130" s="54">
        <f t="shared" si="68"/>
        <v>0</v>
      </c>
    </row>
    <row r="131" spans="1:15" ht="24" customHeight="1" x14ac:dyDescent="0.2">
      <c r="A131" s="11"/>
      <c r="B131" s="64" t="s">
        <v>273</v>
      </c>
      <c r="C131" s="63"/>
      <c r="D131" s="73" t="s">
        <v>186</v>
      </c>
      <c r="E131" s="24">
        <v>78527.425000000003</v>
      </c>
      <c r="F131" s="24">
        <v>78527.425000000003</v>
      </c>
      <c r="G131" s="24">
        <v>5101.4610000000002</v>
      </c>
      <c r="H131" s="24">
        <v>5090.9719999999998</v>
      </c>
      <c r="I131" s="29">
        <f t="shared" si="17"/>
        <v>6.4830497116134893</v>
      </c>
      <c r="J131" s="29"/>
      <c r="K131" s="30">
        <f t="shared" si="18"/>
        <v>99.794392233911026</v>
      </c>
      <c r="L131" s="24">
        <f t="shared" si="16"/>
        <v>-10.489000000000487</v>
      </c>
      <c r="M131" s="24">
        <v>4287.5169999999998</v>
      </c>
      <c r="N131" s="30">
        <f t="shared" si="67"/>
        <v>118.73940091666108</v>
      </c>
      <c r="O131" s="54">
        <f t="shared" si="68"/>
        <v>803.45499999999993</v>
      </c>
    </row>
    <row r="132" spans="1:15" ht="23.25" customHeight="1" x14ac:dyDescent="0.2">
      <c r="A132" s="11" t="s">
        <v>65</v>
      </c>
      <c r="B132" s="20" t="s">
        <v>274</v>
      </c>
      <c r="C132" s="20"/>
      <c r="D132" s="70" t="s">
        <v>415</v>
      </c>
      <c r="E132" s="25">
        <v>14913.2</v>
      </c>
      <c r="F132" s="25">
        <v>14913.2</v>
      </c>
      <c r="G132" s="25">
        <v>183</v>
      </c>
      <c r="H132" s="25">
        <v>183</v>
      </c>
      <c r="I132" s="26">
        <f t="shared" si="17"/>
        <v>1.2271008234315908</v>
      </c>
      <c r="J132" s="26">
        <f t="shared" si="72"/>
        <v>100</v>
      </c>
      <c r="K132" s="27">
        <f t="shared" si="18"/>
        <v>100</v>
      </c>
      <c r="L132" s="25">
        <f t="shared" si="16"/>
        <v>0</v>
      </c>
      <c r="M132" s="25">
        <v>175.68</v>
      </c>
      <c r="N132" s="27">
        <f t="shared" si="67"/>
        <v>104.16666666666666</v>
      </c>
      <c r="O132" s="53">
        <f t="shared" si="68"/>
        <v>7.3199999999999932</v>
      </c>
    </row>
    <row r="133" spans="1:15" ht="15.75" hidden="1" x14ac:dyDescent="0.2">
      <c r="A133" s="11" t="s">
        <v>4</v>
      </c>
      <c r="B133" s="20"/>
      <c r="C133" s="20"/>
      <c r="D133" s="70" t="s">
        <v>5</v>
      </c>
      <c r="E133" s="25"/>
      <c r="F133" s="25"/>
      <c r="G133" s="25"/>
      <c r="H133" s="25"/>
      <c r="I133" s="26">
        <f t="shared" si="17"/>
        <v>0</v>
      </c>
      <c r="J133" s="26" t="e">
        <f t="shared" si="72"/>
        <v>#DIV/0!</v>
      </c>
      <c r="K133" s="27">
        <f t="shared" si="18"/>
        <v>0</v>
      </c>
      <c r="L133" s="25">
        <f t="shared" si="16"/>
        <v>0</v>
      </c>
      <c r="M133" s="23"/>
      <c r="N133" s="27" t="e">
        <f t="shared" si="67"/>
        <v>#DIV/0!</v>
      </c>
      <c r="O133" s="53">
        <f t="shared" si="68"/>
        <v>0</v>
      </c>
    </row>
    <row r="134" spans="1:15" ht="24" customHeight="1" x14ac:dyDescent="0.2">
      <c r="A134" s="11" t="s">
        <v>41</v>
      </c>
      <c r="B134" s="20" t="s">
        <v>275</v>
      </c>
      <c r="C134" s="20"/>
      <c r="D134" s="70" t="s">
        <v>276</v>
      </c>
      <c r="E134" s="25">
        <f>E137+E138+E136</f>
        <v>946188.5</v>
      </c>
      <c r="F134" s="25">
        <f>F137+F138+F136</f>
        <v>946188.5</v>
      </c>
      <c r="G134" s="25">
        <f>G137+G138+G136</f>
        <v>9814.723</v>
      </c>
      <c r="H134" s="25">
        <f>H137+H138+H136</f>
        <v>9814.723</v>
      </c>
      <c r="I134" s="26">
        <f t="shared" si="17"/>
        <v>1.0372904553373878</v>
      </c>
      <c r="J134" s="26">
        <f t="shared" si="72"/>
        <v>100</v>
      </c>
      <c r="K134" s="27">
        <f t="shared" si="18"/>
        <v>100</v>
      </c>
      <c r="L134" s="25">
        <f t="shared" si="16"/>
        <v>0</v>
      </c>
      <c r="M134" s="25">
        <f>M137+M138+M136</f>
        <v>8604.8259999999991</v>
      </c>
      <c r="N134" s="27">
        <f t="shared" si="67"/>
        <v>114.06067943732971</v>
      </c>
      <c r="O134" s="53">
        <f t="shared" si="68"/>
        <v>1209.8970000000008</v>
      </c>
    </row>
    <row r="135" spans="1:15" ht="20.25" customHeight="1" x14ac:dyDescent="0.2">
      <c r="A135" s="102"/>
      <c r="B135" s="63"/>
      <c r="C135" s="63"/>
      <c r="D135" s="71" t="s">
        <v>47</v>
      </c>
      <c r="E135" s="24"/>
      <c r="F135" s="28"/>
      <c r="G135" s="24"/>
      <c r="H135" s="24"/>
      <c r="I135" s="26">
        <f t="shared" ref="I135:I136" si="124">IF(F135&gt;0,H135/F135*100,0)</f>
        <v>0</v>
      </c>
      <c r="J135" s="26" t="e">
        <f t="shared" ref="J135:J136" si="125">H135/G135*100</f>
        <v>#DIV/0!</v>
      </c>
      <c r="K135" s="27">
        <f t="shared" ref="K135:K136" si="126">IF(G135&gt;0,H135/G135*100,0)</f>
        <v>0</v>
      </c>
      <c r="L135" s="24">
        <f>H135-G135</f>
        <v>0</v>
      </c>
      <c r="M135" s="28"/>
      <c r="N135" s="39" t="e">
        <f t="shared" ref="N135" si="127">H135/M135*100</f>
        <v>#DIV/0!</v>
      </c>
      <c r="O135" s="53">
        <f t="shared" ref="O135:O136" si="128">H135-M135</f>
        <v>0</v>
      </c>
    </row>
    <row r="136" spans="1:15" ht="22.5" customHeight="1" x14ac:dyDescent="0.2">
      <c r="A136" s="102"/>
      <c r="B136" s="63" t="s">
        <v>412</v>
      </c>
      <c r="C136" s="63"/>
      <c r="D136" s="71" t="s">
        <v>413</v>
      </c>
      <c r="E136" s="24">
        <v>4300</v>
      </c>
      <c r="F136" s="24">
        <v>4300</v>
      </c>
      <c r="G136" s="24"/>
      <c r="H136" s="24"/>
      <c r="I136" s="29">
        <f t="shared" si="124"/>
        <v>0</v>
      </c>
      <c r="J136" s="29" t="e">
        <f t="shared" si="125"/>
        <v>#DIV/0!</v>
      </c>
      <c r="K136" s="30">
        <f t="shared" si="126"/>
        <v>0</v>
      </c>
      <c r="L136" s="24"/>
      <c r="M136" s="28">
        <v>61.988</v>
      </c>
      <c r="N136" s="30">
        <f t="shared" si="67"/>
        <v>0</v>
      </c>
      <c r="O136" s="54">
        <f t="shared" si="128"/>
        <v>-61.988</v>
      </c>
    </row>
    <row r="137" spans="1:15" ht="22.5" customHeight="1" x14ac:dyDescent="0.2">
      <c r="A137" s="102" t="s">
        <v>42</v>
      </c>
      <c r="B137" s="63" t="s">
        <v>277</v>
      </c>
      <c r="C137" s="63"/>
      <c r="D137" s="71" t="s">
        <v>278</v>
      </c>
      <c r="E137" s="24">
        <v>141888.5</v>
      </c>
      <c r="F137" s="24">
        <v>141888.5</v>
      </c>
      <c r="G137" s="24">
        <v>9814.723</v>
      </c>
      <c r="H137" s="24">
        <v>9814.723</v>
      </c>
      <c r="I137" s="29">
        <f t="shared" si="17"/>
        <v>6.9172082304062705</v>
      </c>
      <c r="J137" s="29"/>
      <c r="K137" s="30">
        <f t="shared" si="18"/>
        <v>100</v>
      </c>
      <c r="L137" s="24">
        <f t="shared" si="16"/>
        <v>0</v>
      </c>
      <c r="M137" s="24">
        <v>8542.8379999999997</v>
      </c>
      <c r="N137" s="30">
        <f t="shared" si="67"/>
        <v>114.88831931496301</v>
      </c>
      <c r="O137" s="54">
        <f t="shared" si="68"/>
        <v>1271.8850000000002</v>
      </c>
    </row>
    <row r="138" spans="1:15" ht="23.25" customHeight="1" x14ac:dyDescent="0.2">
      <c r="A138" s="102"/>
      <c r="B138" s="63" t="s">
        <v>386</v>
      </c>
      <c r="C138" s="63"/>
      <c r="D138" s="71" t="s">
        <v>387</v>
      </c>
      <c r="E138" s="24">
        <v>800000</v>
      </c>
      <c r="F138" s="24">
        <v>800000</v>
      </c>
      <c r="G138" s="24"/>
      <c r="H138" s="24"/>
      <c r="I138" s="29">
        <f t="shared" ref="I138" si="129">IF(F138&gt;0,H138/F138*100,0)</f>
        <v>0</v>
      </c>
      <c r="J138" s="29"/>
      <c r="K138" s="30">
        <f t="shared" ref="K138" si="130">IF(G138&gt;0,H138/G138*100,0)</f>
        <v>0</v>
      </c>
      <c r="L138" s="24">
        <f t="shared" ref="L138" si="131">H138-G138</f>
        <v>0</v>
      </c>
      <c r="M138" s="24"/>
      <c r="N138" s="39" t="e">
        <f t="shared" si="67"/>
        <v>#DIV/0!</v>
      </c>
      <c r="O138" s="54">
        <f t="shared" ref="O138" si="132">H138-M138</f>
        <v>0</v>
      </c>
    </row>
    <row r="139" spans="1:15" ht="23.25" customHeight="1" x14ac:dyDescent="0.2">
      <c r="A139" s="102"/>
      <c r="B139" s="20" t="s">
        <v>279</v>
      </c>
      <c r="C139" s="20"/>
      <c r="D139" s="70" t="s">
        <v>444</v>
      </c>
      <c r="E139" s="25">
        <f>E141+E142</f>
        <v>79947</v>
      </c>
      <c r="F139" s="25">
        <f>F141+F142</f>
        <v>79947</v>
      </c>
      <c r="G139" s="25">
        <f>G141+G142</f>
        <v>4780</v>
      </c>
      <c r="H139" s="25">
        <f t="shared" ref="H139" si="133">H141+H142</f>
        <v>4780</v>
      </c>
      <c r="I139" s="26">
        <f t="shared" si="17"/>
        <v>5.9789610617033784</v>
      </c>
      <c r="J139" s="26"/>
      <c r="K139" s="27">
        <f t="shared" si="18"/>
        <v>100</v>
      </c>
      <c r="L139" s="25">
        <f t="shared" si="16"/>
        <v>0</v>
      </c>
      <c r="M139" s="25">
        <f t="shared" ref="M139" si="134">M141</f>
        <v>3950</v>
      </c>
      <c r="N139" s="27">
        <f t="shared" si="67"/>
        <v>121.01265822784811</v>
      </c>
      <c r="O139" s="53">
        <f t="shared" si="68"/>
        <v>830</v>
      </c>
    </row>
    <row r="140" spans="1:15" ht="18.75" customHeight="1" x14ac:dyDescent="0.2">
      <c r="A140" s="102"/>
      <c r="B140" s="63"/>
      <c r="C140" s="63"/>
      <c r="D140" s="71" t="s">
        <v>47</v>
      </c>
      <c r="E140" s="24"/>
      <c r="F140" s="24"/>
      <c r="G140" s="24"/>
      <c r="H140" s="24"/>
      <c r="I140" s="29">
        <f t="shared" si="17"/>
        <v>0</v>
      </c>
      <c r="J140" s="29"/>
      <c r="K140" s="30">
        <f t="shared" si="18"/>
        <v>0</v>
      </c>
      <c r="L140" s="24">
        <f t="shared" si="16"/>
        <v>0</v>
      </c>
      <c r="M140" s="28"/>
      <c r="N140" s="30"/>
      <c r="O140" s="54">
        <f t="shared" si="68"/>
        <v>0</v>
      </c>
    </row>
    <row r="141" spans="1:15" ht="21.75" customHeight="1" x14ac:dyDescent="0.2">
      <c r="A141" s="102" t="s">
        <v>2</v>
      </c>
      <c r="B141" s="64" t="s">
        <v>280</v>
      </c>
      <c r="C141" s="64" t="s">
        <v>166</v>
      </c>
      <c r="D141" s="72" t="s">
        <v>281</v>
      </c>
      <c r="E141" s="24">
        <v>79847</v>
      </c>
      <c r="F141" s="24">
        <v>79847</v>
      </c>
      <c r="G141" s="24">
        <v>4780</v>
      </c>
      <c r="H141" s="24">
        <v>4780</v>
      </c>
      <c r="I141" s="29">
        <f t="shared" si="17"/>
        <v>5.9864490838729072</v>
      </c>
      <c r="J141" s="29"/>
      <c r="K141" s="30">
        <f t="shared" si="18"/>
        <v>100</v>
      </c>
      <c r="L141" s="24">
        <f t="shared" si="16"/>
        <v>0</v>
      </c>
      <c r="M141" s="24">
        <v>3950</v>
      </c>
      <c r="N141" s="30">
        <f t="shared" si="67"/>
        <v>121.01265822784811</v>
      </c>
      <c r="O141" s="54">
        <f t="shared" si="68"/>
        <v>830</v>
      </c>
    </row>
    <row r="142" spans="1:15" ht="21.75" customHeight="1" x14ac:dyDescent="0.2">
      <c r="A142" s="102"/>
      <c r="B142" s="64" t="s">
        <v>428</v>
      </c>
      <c r="C142" s="20"/>
      <c r="D142" s="72" t="s">
        <v>429</v>
      </c>
      <c r="E142" s="24">
        <v>100</v>
      </c>
      <c r="F142" s="24">
        <v>100</v>
      </c>
      <c r="G142" s="24"/>
      <c r="H142" s="24"/>
      <c r="I142" s="29">
        <f t="shared" ref="I142" si="135">IF(F142&gt;0,H142/F142*100,0)</f>
        <v>0</v>
      </c>
      <c r="J142" s="29"/>
      <c r="K142" s="30">
        <f t="shared" ref="K142" si="136">IF(G142&gt;0,H142/G142*100,0)</f>
        <v>0</v>
      </c>
      <c r="L142" s="24"/>
      <c r="M142" s="24"/>
      <c r="N142" s="39" t="e">
        <f t="shared" ref="N142" si="137">H142/M142*100</f>
        <v>#DIV/0!</v>
      </c>
      <c r="O142" s="54">
        <f t="shared" ref="O142" si="138">H142-M142</f>
        <v>0</v>
      </c>
    </row>
    <row r="143" spans="1:15" ht="17.25" hidden="1" customHeight="1" x14ac:dyDescent="0.2">
      <c r="A143" s="102"/>
      <c r="B143" s="20" t="s">
        <v>178</v>
      </c>
      <c r="C143" s="20"/>
      <c r="D143" s="70" t="s">
        <v>358</v>
      </c>
      <c r="E143" s="25"/>
      <c r="F143" s="25"/>
      <c r="G143" s="25"/>
      <c r="H143" s="25"/>
      <c r="I143" s="26">
        <f t="shared" si="17"/>
        <v>0</v>
      </c>
      <c r="J143" s="26"/>
      <c r="K143" s="27">
        <f t="shared" ref="K143" si="139">IF(G143&gt;0,H143/G143*100,0)</f>
        <v>0</v>
      </c>
      <c r="L143" s="25">
        <f t="shared" ref="L143:L149" si="140">H143-G143</f>
        <v>0</v>
      </c>
      <c r="M143" s="25"/>
      <c r="N143" s="27" t="e">
        <f t="shared" si="67"/>
        <v>#DIV/0!</v>
      </c>
      <c r="O143" s="53">
        <f t="shared" si="68"/>
        <v>0</v>
      </c>
    </row>
    <row r="144" spans="1:15" ht="21" customHeight="1" x14ac:dyDescent="0.2">
      <c r="A144" s="102"/>
      <c r="B144" s="20" t="s">
        <v>282</v>
      </c>
      <c r="C144" s="64"/>
      <c r="D144" s="70" t="s">
        <v>101</v>
      </c>
      <c r="E144" s="25">
        <f>E146</f>
        <v>700375.64899999998</v>
      </c>
      <c r="F144" s="25">
        <f>F146+F147</f>
        <v>700375.64899999998</v>
      </c>
      <c r="G144" s="25">
        <f>G146+G147</f>
        <v>0</v>
      </c>
      <c r="H144" s="25">
        <f>H146+H147</f>
        <v>0</v>
      </c>
      <c r="I144" s="26">
        <f t="shared" ref="I144:I149" si="141">IF(F144&gt;0,H144/F144*100,0)</f>
        <v>0</v>
      </c>
      <c r="J144" s="26"/>
      <c r="K144" s="27">
        <f t="shared" ref="K144:K149" si="142">IF(G144&gt;0,H144/G144*100,0)</f>
        <v>0</v>
      </c>
      <c r="L144" s="25">
        <f t="shared" si="140"/>
        <v>0</v>
      </c>
      <c r="M144" s="28"/>
      <c r="N144" s="40" t="e">
        <f t="shared" ref="N144:N149" si="143">H144/M144*100</f>
        <v>#DIV/0!</v>
      </c>
      <c r="O144" s="53">
        <f t="shared" si="68"/>
        <v>0</v>
      </c>
    </row>
    <row r="145" spans="1:15" ht="22.5" customHeight="1" x14ac:dyDescent="0.2">
      <c r="A145" s="102"/>
      <c r="B145" s="20"/>
      <c r="C145" s="64"/>
      <c r="D145" s="71" t="s">
        <v>47</v>
      </c>
      <c r="E145" s="25"/>
      <c r="F145" s="25"/>
      <c r="G145" s="25"/>
      <c r="H145" s="25"/>
      <c r="I145" s="29">
        <f t="shared" si="141"/>
        <v>0</v>
      </c>
      <c r="J145" s="29"/>
      <c r="K145" s="30">
        <f t="shared" si="142"/>
        <v>0</v>
      </c>
      <c r="L145" s="25">
        <f t="shared" si="140"/>
        <v>0</v>
      </c>
      <c r="M145" s="28"/>
      <c r="N145" s="27"/>
      <c r="O145" s="53">
        <f t="shared" si="68"/>
        <v>0</v>
      </c>
    </row>
    <row r="146" spans="1:15" ht="21.75" customHeight="1" x14ac:dyDescent="0.2">
      <c r="A146" s="102"/>
      <c r="B146" s="63" t="s">
        <v>388</v>
      </c>
      <c r="C146" s="64"/>
      <c r="D146" s="71" t="s">
        <v>393</v>
      </c>
      <c r="E146" s="24">
        <v>700375.64899999998</v>
      </c>
      <c r="F146" s="24">
        <v>700375.64899999998</v>
      </c>
      <c r="G146" s="24"/>
      <c r="H146" s="24"/>
      <c r="I146" s="29">
        <f t="shared" si="141"/>
        <v>0</v>
      </c>
      <c r="J146" s="29"/>
      <c r="K146" s="30">
        <f t="shared" si="142"/>
        <v>0</v>
      </c>
      <c r="L146" s="25">
        <f t="shared" si="140"/>
        <v>0</v>
      </c>
      <c r="M146" s="28"/>
      <c r="N146" s="39" t="e">
        <f t="shared" si="143"/>
        <v>#DIV/0!</v>
      </c>
      <c r="O146" s="54">
        <f t="shared" si="68"/>
        <v>0</v>
      </c>
    </row>
    <row r="147" spans="1:15" ht="47.25" hidden="1" x14ac:dyDescent="0.2">
      <c r="A147" s="102"/>
      <c r="B147" s="63" t="s">
        <v>391</v>
      </c>
      <c r="C147" s="64"/>
      <c r="D147" s="71" t="s">
        <v>392</v>
      </c>
      <c r="E147" s="25"/>
      <c r="F147" s="24">
        <f>F149</f>
        <v>0</v>
      </c>
      <c r="G147" s="24">
        <f t="shared" ref="G147:H147" si="144">G149</f>
        <v>0</v>
      </c>
      <c r="H147" s="24">
        <f t="shared" si="144"/>
        <v>0</v>
      </c>
      <c r="I147" s="29">
        <f t="shared" si="141"/>
        <v>0</v>
      </c>
      <c r="J147" s="29"/>
      <c r="K147" s="30">
        <f t="shared" si="142"/>
        <v>0</v>
      </c>
      <c r="L147" s="24">
        <f t="shared" si="140"/>
        <v>0</v>
      </c>
      <c r="M147" s="28"/>
      <c r="N147" s="39" t="e">
        <f t="shared" si="143"/>
        <v>#DIV/0!</v>
      </c>
      <c r="O147" s="54">
        <f t="shared" si="68"/>
        <v>0</v>
      </c>
    </row>
    <row r="148" spans="1:15" ht="15.75" hidden="1" x14ac:dyDescent="0.2">
      <c r="A148" s="102"/>
      <c r="B148" s="63"/>
      <c r="C148" s="64"/>
      <c r="D148" s="73" t="s">
        <v>46</v>
      </c>
      <c r="E148" s="25"/>
      <c r="F148" s="25"/>
      <c r="G148" s="25"/>
      <c r="H148" s="24"/>
      <c r="I148" s="29">
        <f t="shared" si="141"/>
        <v>0</v>
      </c>
      <c r="J148" s="29"/>
      <c r="K148" s="30">
        <f t="shared" si="142"/>
        <v>0</v>
      </c>
      <c r="L148" s="24">
        <f t="shared" si="140"/>
        <v>0</v>
      </c>
      <c r="M148" s="28"/>
      <c r="N148" s="39"/>
      <c r="O148" s="54">
        <f t="shared" si="68"/>
        <v>0</v>
      </c>
    </row>
    <row r="149" spans="1:15" ht="47.25" hidden="1" x14ac:dyDescent="0.2">
      <c r="A149" s="102"/>
      <c r="B149" s="64" t="s">
        <v>389</v>
      </c>
      <c r="C149" s="64"/>
      <c r="D149" s="72" t="s">
        <v>390</v>
      </c>
      <c r="E149" s="25"/>
      <c r="F149" s="24"/>
      <c r="G149" s="24"/>
      <c r="H149" s="24"/>
      <c r="I149" s="29">
        <f t="shared" si="141"/>
        <v>0</v>
      </c>
      <c r="J149" s="29"/>
      <c r="K149" s="30">
        <f t="shared" si="142"/>
        <v>0</v>
      </c>
      <c r="L149" s="24">
        <f t="shared" si="140"/>
        <v>0</v>
      </c>
      <c r="M149" s="28"/>
      <c r="N149" s="39" t="e">
        <f t="shared" si="143"/>
        <v>#DIV/0!</v>
      </c>
      <c r="O149" s="54">
        <f t="shared" si="68"/>
        <v>0</v>
      </c>
    </row>
    <row r="150" spans="1:15" ht="21.75" customHeight="1" x14ac:dyDescent="0.2">
      <c r="A150" s="102"/>
      <c r="B150" s="20" t="s">
        <v>187</v>
      </c>
      <c r="C150" s="64"/>
      <c r="D150" s="70" t="s">
        <v>283</v>
      </c>
      <c r="E150" s="25">
        <f>E152</f>
        <v>666302.6</v>
      </c>
      <c r="F150" s="25">
        <f>F152</f>
        <v>666302.6</v>
      </c>
      <c r="G150" s="25">
        <f t="shared" ref="G150" si="145">G152</f>
        <v>55525.2</v>
      </c>
      <c r="H150" s="25">
        <f t="shared" ref="H150" si="146">H152</f>
        <v>55525.2</v>
      </c>
      <c r="I150" s="26">
        <f t="shared" si="17"/>
        <v>8.333330831967336</v>
      </c>
      <c r="J150" s="26"/>
      <c r="K150" s="27">
        <f t="shared" si="18"/>
        <v>100</v>
      </c>
      <c r="L150" s="25">
        <f t="shared" si="16"/>
        <v>0</v>
      </c>
      <c r="M150" s="25">
        <f>M152+M153</f>
        <v>44273.2</v>
      </c>
      <c r="N150" s="50">
        <f t="shared" si="67"/>
        <v>125.41492370102003</v>
      </c>
      <c r="O150" s="53">
        <f t="shared" si="68"/>
        <v>11252</v>
      </c>
    </row>
    <row r="151" spans="1:15" ht="21" customHeight="1" x14ac:dyDescent="0.2">
      <c r="A151" s="102"/>
      <c r="B151" s="64"/>
      <c r="C151" s="64"/>
      <c r="D151" s="71" t="s">
        <v>47</v>
      </c>
      <c r="E151" s="24"/>
      <c r="F151" s="24"/>
      <c r="G151" s="24"/>
      <c r="H151" s="24"/>
      <c r="I151" s="29"/>
      <c r="J151" s="29"/>
      <c r="K151" s="30"/>
      <c r="L151" s="24">
        <f t="shared" si="16"/>
        <v>0</v>
      </c>
      <c r="M151" s="28"/>
      <c r="N151" s="58"/>
      <c r="O151" s="54">
        <f t="shared" ref="O151:O219" si="147">H151-M151</f>
        <v>0</v>
      </c>
    </row>
    <row r="152" spans="1:15" ht="21.75" customHeight="1" x14ac:dyDescent="0.2">
      <c r="A152" s="102" t="s">
        <v>114</v>
      </c>
      <c r="B152" s="63" t="s">
        <v>188</v>
      </c>
      <c r="C152" s="63"/>
      <c r="D152" s="71" t="s">
        <v>115</v>
      </c>
      <c r="E152" s="24">
        <v>666302.6</v>
      </c>
      <c r="F152" s="24">
        <v>666302.6</v>
      </c>
      <c r="G152" s="24">
        <v>55525.2</v>
      </c>
      <c r="H152" s="24">
        <v>55525.2</v>
      </c>
      <c r="I152" s="29">
        <f t="shared" si="17"/>
        <v>8.333330831967336</v>
      </c>
      <c r="J152" s="29">
        <f t="shared" ref="J152:J167" si="148">H152/G152*100</f>
        <v>100</v>
      </c>
      <c r="K152" s="30">
        <f t="shared" si="18"/>
        <v>100</v>
      </c>
      <c r="L152" s="24">
        <f t="shared" si="16"/>
        <v>0</v>
      </c>
      <c r="M152" s="24">
        <v>44273.2</v>
      </c>
      <c r="N152" s="58">
        <f t="shared" ref="N152:N216" si="149">H152/M152*100</f>
        <v>125.41492370102003</v>
      </c>
      <c r="O152" s="54">
        <f t="shared" si="147"/>
        <v>11252</v>
      </c>
    </row>
    <row r="153" spans="1:15" ht="19.5" hidden="1" customHeight="1" x14ac:dyDescent="0.2">
      <c r="A153" s="102" t="s">
        <v>16</v>
      </c>
      <c r="B153" s="63" t="s">
        <v>416</v>
      </c>
      <c r="C153" s="63"/>
      <c r="D153" s="71" t="s">
        <v>417</v>
      </c>
      <c r="E153" s="28"/>
      <c r="F153" s="28"/>
      <c r="G153" s="24"/>
      <c r="H153" s="24"/>
      <c r="I153" s="29">
        <f t="shared" si="17"/>
        <v>0</v>
      </c>
      <c r="J153" s="29" t="e">
        <f t="shared" si="148"/>
        <v>#DIV/0!</v>
      </c>
      <c r="K153" s="30">
        <f t="shared" si="18"/>
        <v>0</v>
      </c>
      <c r="L153" s="24">
        <f t="shared" si="16"/>
        <v>0</v>
      </c>
      <c r="M153" s="28"/>
      <c r="N153" s="30" t="e">
        <f t="shared" ref="N153" si="150">H153/M153*100</f>
        <v>#DIV/0!</v>
      </c>
      <c r="O153" s="54">
        <f t="shared" ref="O153" si="151">H153-M153</f>
        <v>0</v>
      </c>
    </row>
    <row r="154" spans="1:15" ht="14.25" hidden="1" customHeight="1" x14ac:dyDescent="0.2">
      <c r="A154" s="102" t="s">
        <v>14</v>
      </c>
      <c r="B154" s="63"/>
      <c r="C154" s="63"/>
      <c r="D154" s="71" t="s">
        <v>92</v>
      </c>
      <c r="E154" s="28"/>
      <c r="F154" s="28"/>
      <c r="G154" s="24"/>
      <c r="H154" s="24"/>
      <c r="I154" s="29">
        <f t="shared" si="17"/>
        <v>0</v>
      </c>
      <c r="J154" s="29" t="e">
        <f t="shared" si="148"/>
        <v>#DIV/0!</v>
      </c>
      <c r="K154" s="30">
        <f t="shared" si="18"/>
        <v>0</v>
      </c>
      <c r="L154" s="24">
        <f t="shared" si="16"/>
        <v>0</v>
      </c>
      <c r="M154" s="28"/>
      <c r="N154" s="30" t="e">
        <f t="shared" si="149"/>
        <v>#DIV/0!</v>
      </c>
      <c r="O154" s="54">
        <f t="shared" si="147"/>
        <v>0</v>
      </c>
    </row>
    <row r="155" spans="1:15" ht="18" hidden="1" customHeight="1" x14ac:dyDescent="0.2">
      <c r="A155" s="102" t="s">
        <v>13</v>
      </c>
      <c r="B155" s="20" t="s">
        <v>379</v>
      </c>
      <c r="C155" s="20"/>
      <c r="D155" s="70" t="s">
        <v>380</v>
      </c>
      <c r="E155" s="24"/>
      <c r="F155" s="24"/>
      <c r="G155" s="24"/>
      <c r="H155" s="24"/>
      <c r="I155" s="29">
        <f t="shared" si="17"/>
        <v>0</v>
      </c>
      <c r="J155" s="29" t="e">
        <f t="shared" si="148"/>
        <v>#DIV/0!</v>
      </c>
      <c r="K155" s="30">
        <f t="shared" si="18"/>
        <v>0</v>
      </c>
      <c r="L155" s="24">
        <f t="shared" si="16"/>
        <v>0</v>
      </c>
      <c r="M155" s="23">
        <f>M157</f>
        <v>0</v>
      </c>
      <c r="N155" s="30" t="e">
        <f t="shared" si="149"/>
        <v>#DIV/0!</v>
      </c>
      <c r="O155" s="54">
        <f t="shared" si="147"/>
        <v>0</v>
      </c>
    </row>
    <row r="156" spans="1:15" ht="16.5" hidden="1" customHeight="1" x14ac:dyDescent="0.2">
      <c r="A156" s="102"/>
      <c r="B156" s="20"/>
      <c r="C156" s="20"/>
      <c r="D156" s="71" t="s">
        <v>47</v>
      </c>
      <c r="E156" s="24"/>
      <c r="F156" s="24"/>
      <c r="G156" s="24"/>
      <c r="H156" s="24"/>
      <c r="I156" s="29"/>
      <c r="J156" s="29"/>
      <c r="K156" s="30"/>
      <c r="L156" s="24"/>
      <c r="M156" s="28"/>
      <c r="N156" s="30" t="e">
        <f t="shared" si="149"/>
        <v>#DIV/0!</v>
      </c>
      <c r="O156" s="54">
        <f t="shared" ref="O156:O157" si="152">H156-M156</f>
        <v>0</v>
      </c>
    </row>
    <row r="157" spans="1:15" ht="24.75" hidden="1" customHeight="1" x14ac:dyDescent="0.2">
      <c r="A157" s="102"/>
      <c r="B157" s="63" t="s">
        <v>381</v>
      </c>
      <c r="C157" s="63"/>
      <c r="D157" s="71" t="s">
        <v>382</v>
      </c>
      <c r="E157" s="24"/>
      <c r="F157" s="24"/>
      <c r="G157" s="24"/>
      <c r="H157" s="24"/>
      <c r="I157" s="29"/>
      <c r="J157" s="29"/>
      <c r="K157" s="30"/>
      <c r="L157" s="24"/>
      <c r="M157" s="28"/>
      <c r="N157" s="30" t="e">
        <f t="shared" si="149"/>
        <v>#DIV/0!</v>
      </c>
      <c r="O157" s="54">
        <f t="shared" si="152"/>
        <v>0</v>
      </c>
    </row>
    <row r="158" spans="1:15" ht="46.5" customHeight="1" x14ac:dyDescent="0.2">
      <c r="A158" s="102" t="s">
        <v>193</v>
      </c>
      <c r="B158" s="20" t="s">
        <v>284</v>
      </c>
      <c r="C158" s="20"/>
      <c r="D158" s="70" t="s">
        <v>285</v>
      </c>
      <c r="E158" s="25">
        <f>E160</f>
        <v>2200</v>
      </c>
      <c r="F158" s="25">
        <f>F160</f>
        <v>2200</v>
      </c>
      <c r="G158" s="25">
        <f>G160</f>
        <v>183.3</v>
      </c>
      <c r="H158" s="25">
        <f t="shared" ref="H158" si="153">H160</f>
        <v>183.3</v>
      </c>
      <c r="I158" s="26">
        <f t="shared" si="17"/>
        <v>8.331818181818182</v>
      </c>
      <c r="J158" s="26">
        <f t="shared" si="148"/>
        <v>100</v>
      </c>
      <c r="K158" s="27">
        <f t="shared" si="18"/>
        <v>100</v>
      </c>
      <c r="L158" s="25">
        <f t="shared" si="16"/>
        <v>0</v>
      </c>
      <c r="M158" s="25">
        <f t="shared" ref="M158" si="154">M160</f>
        <v>167</v>
      </c>
      <c r="N158" s="50">
        <f t="shared" si="149"/>
        <v>109.76047904191617</v>
      </c>
      <c r="O158" s="53">
        <f t="shared" si="147"/>
        <v>16.300000000000011</v>
      </c>
    </row>
    <row r="159" spans="1:15" ht="21" customHeight="1" x14ac:dyDescent="0.2">
      <c r="A159" s="102" t="s">
        <v>43</v>
      </c>
      <c r="B159" s="63"/>
      <c r="C159" s="63"/>
      <c r="D159" s="71" t="s">
        <v>47</v>
      </c>
      <c r="E159" s="24"/>
      <c r="F159" s="24"/>
      <c r="G159" s="24"/>
      <c r="H159" s="24"/>
      <c r="I159" s="29">
        <f t="shared" si="17"/>
        <v>0</v>
      </c>
      <c r="J159" s="29" t="e">
        <f t="shared" si="148"/>
        <v>#DIV/0!</v>
      </c>
      <c r="K159" s="30">
        <f t="shared" si="18"/>
        <v>0</v>
      </c>
      <c r="L159" s="24">
        <f t="shared" si="16"/>
        <v>0</v>
      </c>
      <c r="M159" s="28"/>
      <c r="N159" s="39" t="e">
        <f t="shared" si="149"/>
        <v>#DIV/0!</v>
      </c>
      <c r="O159" s="54">
        <f t="shared" si="147"/>
        <v>0</v>
      </c>
    </row>
    <row r="160" spans="1:15" ht="23.25" customHeight="1" x14ac:dyDescent="0.2">
      <c r="A160" s="102" t="s">
        <v>13</v>
      </c>
      <c r="B160" s="63" t="s">
        <v>286</v>
      </c>
      <c r="C160" s="63"/>
      <c r="D160" s="71" t="s">
        <v>287</v>
      </c>
      <c r="E160" s="24">
        <v>2200</v>
      </c>
      <c r="F160" s="24">
        <v>2200</v>
      </c>
      <c r="G160" s="24">
        <v>183.3</v>
      </c>
      <c r="H160" s="24">
        <v>183.3</v>
      </c>
      <c r="I160" s="29">
        <f t="shared" ref="I160:I169" si="155">IF(F160&gt;0,H160/F160*100,0)</f>
        <v>8.331818181818182</v>
      </c>
      <c r="J160" s="29">
        <f t="shared" si="148"/>
        <v>100</v>
      </c>
      <c r="K160" s="30">
        <f t="shared" ref="K160:K266" si="156">IF(G160&gt;0,H160/G160*100,0)</f>
        <v>100</v>
      </c>
      <c r="L160" s="24">
        <f t="shared" ref="L160" si="157">H160-G160</f>
        <v>0</v>
      </c>
      <c r="M160" s="24">
        <v>167</v>
      </c>
      <c r="N160" s="58">
        <f t="shared" si="149"/>
        <v>109.76047904191617</v>
      </c>
      <c r="O160" s="54">
        <f t="shared" si="147"/>
        <v>16.300000000000011</v>
      </c>
    </row>
    <row r="161" spans="1:16" ht="14.25" hidden="1" customHeight="1" x14ac:dyDescent="0.2">
      <c r="A161" s="102" t="s">
        <v>20</v>
      </c>
      <c r="B161" s="63"/>
      <c r="C161" s="63"/>
      <c r="D161" s="71" t="s">
        <v>21</v>
      </c>
      <c r="E161" s="24"/>
      <c r="F161" s="24"/>
      <c r="G161" s="24"/>
      <c r="H161" s="24"/>
      <c r="I161" s="29">
        <f t="shared" si="155"/>
        <v>0</v>
      </c>
      <c r="J161" s="29" t="e">
        <f t="shared" si="148"/>
        <v>#DIV/0!</v>
      </c>
      <c r="K161" s="30">
        <f t="shared" si="156"/>
        <v>0</v>
      </c>
      <c r="L161" s="24">
        <f t="shared" ref="L161:L162" si="158">H161-G161</f>
        <v>0</v>
      </c>
      <c r="M161" s="28"/>
      <c r="N161" s="58" t="e">
        <f t="shared" si="149"/>
        <v>#DIV/0!</v>
      </c>
      <c r="O161" s="54">
        <f t="shared" si="147"/>
        <v>0</v>
      </c>
    </row>
    <row r="162" spans="1:16" ht="34.5" customHeight="1" x14ac:dyDescent="0.2">
      <c r="A162" s="102"/>
      <c r="B162" s="20" t="s">
        <v>333</v>
      </c>
      <c r="C162" s="20"/>
      <c r="D162" s="70" t="s">
        <v>334</v>
      </c>
      <c r="E162" s="25"/>
      <c r="F162" s="25"/>
      <c r="G162" s="25"/>
      <c r="H162" s="25"/>
      <c r="I162" s="26">
        <f t="shared" si="155"/>
        <v>0</v>
      </c>
      <c r="J162" s="26"/>
      <c r="K162" s="27">
        <f t="shared" si="156"/>
        <v>0</v>
      </c>
      <c r="L162" s="25">
        <f t="shared" si="158"/>
        <v>0</v>
      </c>
      <c r="M162" s="25"/>
      <c r="N162" s="39" t="e">
        <f t="shared" si="149"/>
        <v>#DIV/0!</v>
      </c>
      <c r="O162" s="53">
        <f t="shared" si="147"/>
        <v>0</v>
      </c>
    </row>
    <row r="163" spans="1:16" ht="112.5" hidden="1" customHeight="1" x14ac:dyDescent="0.2">
      <c r="A163" s="102"/>
      <c r="B163" s="20" t="s">
        <v>440</v>
      </c>
      <c r="C163" s="20"/>
      <c r="D163" s="70" t="s">
        <v>441</v>
      </c>
      <c r="E163" s="25"/>
      <c r="F163" s="25"/>
      <c r="G163" s="25"/>
      <c r="H163" s="25"/>
      <c r="I163" s="26">
        <f t="shared" ref="I163" si="159">IF(F163&gt;0,H163/F163*100,0)</f>
        <v>0</v>
      </c>
      <c r="J163" s="26"/>
      <c r="K163" s="27">
        <f t="shared" ref="K163" si="160">IF(G163&gt;0,H163/G163*100,0)</f>
        <v>0</v>
      </c>
      <c r="L163" s="25">
        <f t="shared" ref="L163" si="161">H163-G163</f>
        <v>0</v>
      </c>
      <c r="M163" s="25"/>
      <c r="N163" s="40" t="e">
        <f t="shared" ref="N163" si="162">H163/M163*100</f>
        <v>#DIV/0!</v>
      </c>
      <c r="O163" s="53">
        <f t="shared" ref="O163" si="163">H163-M163</f>
        <v>0</v>
      </c>
    </row>
    <row r="164" spans="1:16" ht="24" customHeight="1" x14ac:dyDescent="0.2">
      <c r="A164" s="102"/>
      <c r="B164" s="63"/>
      <c r="C164" s="63"/>
      <c r="D164" s="77" t="s">
        <v>83</v>
      </c>
      <c r="E164" s="25">
        <f>E7+E8+E9+E10+E81+E82+E84+E102+E103+E117+E119+E132+E134+E139+E144+E150+E158+E143+E101</f>
        <v>7852767.665</v>
      </c>
      <c r="F164" s="86">
        <f>F7+F8+F9+F10+F81+F82+F84+F102+F103+F117+F119+F132+F134+F139+F144+F150+F158+F143+F101+F162+F163</f>
        <v>8839469.8311800007</v>
      </c>
      <c r="G164" s="86">
        <f t="shared" ref="G164:H164" si="164">G7+G8+G9+G10+G81+G82+G84+G102+G103+G117+G119+G132+G134+G139+G144+G150+G158+G143+G101+G162+G163</f>
        <v>528046.91754000005</v>
      </c>
      <c r="H164" s="25">
        <f t="shared" si="164"/>
        <v>507861.98699999996</v>
      </c>
      <c r="I164" s="26">
        <f t="shared" si="155"/>
        <v>5.7453896749394113</v>
      </c>
      <c r="J164" s="26">
        <f t="shared" si="148"/>
        <v>96.177436157749923</v>
      </c>
      <c r="K164" s="27">
        <f t="shared" si="156"/>
        <v>96.177436157749923</v>
      </c>
      <c r="L164" s="25">
        <f>H164-G164</f>
        <v>-20184.930540000089</v>
      </c>
      <c r="M164" s="25">
        <f>M7+M8+M9+M10+M81+M82+M84+M102+M103+M117+M119+M132+M134+M139+M144+M150+M158+M143+M101+M162+M155</f>
        <v>431567.40100000001</v>
      </c>
      <c r="N164" s="27">
        <f t="shared" si="149"/>
        <v>117.67848679562336</v>
      </c>
      <c r="O164" s="53">
        <f t="shared" si="147"/>
        <v>76294.585999999952</v>
      </c>
    </row>
    <row r="165" spans="1:16" ht="15.75" hidden="1" customHeight="1" x14ac:dyDescent="0.2">
      <c r="A165" s="102"/>
      <c r="B165" s="63"/>
      <c r="C165" s="63"/>
      <c r="D165" s="78"/>
      <c r="E165" s="28"/>
      <c r="F165" s="28"/>
      <c r="G165" s="25"/>
      <c r="H165" s="23"/>
      <c r="I165" s="29">
        <f t="shared" si="155"/>
        <v>0</v>
      </c>
      <c r="J165" s="29"/>
      <c r="K165" s="30">
        <f t="shared" si="156"/>
        <v>0</v>
      </c>
      <c r="L165" s="25">
        <f t="shared" ref="L165:L169" si="165">H165-G165</f>
        <v>0</v>
      </c>
      <c r="M165" s="28"/>
      <c r="N165" s="30" t="e">
        <f t="shared" si="149"/>
        <v>#DIV/0!</v>
      </c>
      <c r="O165" s="54">
        <f t="shared" si="147"/>
        <v>0</v>
      </c>
    </row>
    <row r="166" spans="1:16" s="7" customFormat="1" ht="15.75" hidden="1" customHeight="1" x14ac:dyDescent="0.2">
      <c r="A166" s="11"/>
      <c r="B166" s="20"/>
      <c r="C166" s="20"/>
      <c r="D166" s="79" t="s">
        <v>10</v>
      </c>
      <c r="E166" s="23">
        <f>E167</f>
        <v>0</v>
      </c>
      <c r="F166" s="23">
        <f>F167</f>
        <v>0</v>
      </c>
      <c r="G166" s="25">
        <f>G167</f>
        <v>0</v>
      </c>
      <c r="H166" s="23">
        <f>H167</f>
        <v>0</v>
      </c>
      <c r="I166" s="29">
        <f t="shared" si="155"/>
        <v>0</v>
      </c>
      <c r="J166" s="26" t="e">
        <f t="shared" si="148"/>
        <v>#DIV/0!</v>
      </c>
      <c r="K166" s="27">
        <f t="shared" si="156"/>
        <v>0</v>
      </c>
      <c r="L166" s="25">
        <f t="shared" si="165"/>
        <v>0</v>
      </c>
      <c r="M166" s="28"/>
      <c r="N166" s="30" t="e">
        <f t="shared" si="149"/>
        <v>#DIV/0!</v>
      </c>
      <c r="O166" s="54">
        <f t="shared" si="147"/>
        <v>0</v>
      </c>
      <c r="P166" s="60"/>
    </row>
    <row r="167" spans="1:16" ht="25.5" hidden="1" customHeight="1" x14ac:dyDescent="0.2">
      <c r="A167" s="102" t="s">
        <v>96</v>
      </c>
      <c r="B167" s="63"/>
      <c r="C167" s="63"/>
      <c r="D167" s="71" t="s">
        <v>1</v>
      </c>
      <c r="E167" s="28"/>
      <c r="F167" s="28"/>
      <c r="G167" s="24"/>
      <c r="H167" s="28"/>
      <c r="I167" s="29">
        <f t="shared" si="155"/>
        <v>0</v>
      </c>
      <c r="J167" s="29" t="e">
        <f t="shared" si="148"/>
        <v>#DIV/0!</v>
      </c>
      <c r="K167" s="30">
        <f t="shared" si="156"/>
        <v>0</v>
      </c>
      <c r="L167" s="25">
        <f t="shared" si="165"/>
        <v>0</v>
      </c>
      <c r="M167" s="28"/>
      <c r="N167" s="30" t="e">
        <f t="shared" si="149"/>
        <v>#DIV/0!</v>
      </c>
      <c r="O167" s="54">
        <f t="shared" si="147"/>
        <v>0</v>
      </c>
    </row>
    <row r="168" spans="1:16" ht="9" customHeight="1" x14ac:dyDescent="0.2">
      <c r="A168" s="102"/>
      <c r="B168" s="63"/>
      <c r="C168" s="63"/>
      <c r="D168" s="71"/>
      <c r="E168" s="28" t="s">
        <v>192</v>
      </c>
      <c r="F168" s="28"/>
      <c r="G168" s="25"/>
      <c r="H168" s="23"/>
      <c r="I168" s="29">
        <f t="shared" si="155"/>
        <v>0</v>
      </c>
      <c r="J168" s="29"/>
      <c r="K168" s="30">
        <f t="shared" si="156"/>
        <v>0</v>
      </c>
      <c r="L168" s="25">
        <f t="shared" si="165"/>
        <v>0</v>
      </c>
      <c r="M168" s="28"/>
      <c r="N168" s="30"/>
      <c r="O168" s="54">
        <f t="shared" si="147"/>
        <v>0</v>
      </c>
    </row>
    <row r="169" spans="1:16" ht="24" customHeight="1" x14ac:dyDescent="0.2">
      <c r="A169" s="102"/>
      <c r="B169" s="63"/>
      <c r="C169" s="63"/>
      <c r="D169" s="84" t="s">
        <v>56</v>
      </c>
      <c r="E169" s="28"/>
      <c r="F169" s="28"/>
      <c r="G169" s="23"/>
      <c r="H169" s="28"/>
      <c r="I169" s="29">
        <f t="shared" si="155"/>
        <v>0</v>
      </c>
      <c r="J169" s="29"/>
      <c r="K169" s="30">
        <f t="shared" si="156"/>
        <v>0</v>
      </c>
      <c r="L169" s="25">
        <f t="shared" si="165"/>
        <v>0</v>
      </c>
      <c r="M169" s="28"/>
      <c r="N169" s="30"/>
      <c r="O169" s="54">
        <f t="shared" si="147"/>
        <v>0</v>
      </c>
    </row>
    <row r="170" spans="1:16" ht="33" customHeight="1" x14ac:dyDescent="0.2">
      <c r="A170" s="11"/>
      <c r="B170" s="20"/>
      <c r="C170" s="20"/>
      <c r="D170" s="70" t="s">
        <v>19</v>
      </c>
      <c r="E170" s="25">
        <v>119401.747</v>
      </c>
      <c r="F170" s="25">
        <v>119401.747</v>
      </c>
      <c r="G170" s="25"/>
      <c r="H170" s="25">
        <v>7455.393</v>
      </c>
      <c r="I170" s="26">
        <f t="shared" ref="I170:I308" si="166">IF(F170&gt;0,H170/F170*100,0)</f>
        <v>6.2439563803032128</v>
      </c>
      <c r="J170" s="26"/>
      <c r="K170" s="27">
        <f t="shared" si="156"/>
        <v>0</v>
      </c>
      <c r="L170" s="25"/>
      <c r="M170" s="25">
        <v>10754.361999999999</v>
      </c>
      <c r="N170" s="50">
        <f t="shared" si="149"/>
        <v>69.324363453638625</v>
      </c>
      <c r="O170" s="53">
        <f t="shared" si="147"/>
        <v>-3298.9689999999991</v>
      </c>
    </row>
    <row r="171" spans="1:16" ht="21.75" customHeight="1" x14ac:dyDescent="0.2">
      <c r="A171" s="11" t="s">
        <v>57</v>
      </c>
      <c r="B171" s="21" t="s">
        <v>203</v>
      </c>
      <c r="C171" s="21"/>
      <c r="D171" s="70" t="s">
        <v>54</v>
      </c>
      <c r="E171" s="23"/>
      <c r="F171" s="25"/>
      <c r="G171" s="25"/>
      <c r="H171" s="25"/>
      <c r="I171" s="26">
        <f t="shared" si="166"/>
        <v>0</v>
      </c>
      <c r="J171" s="26"/>
      <c r="K171" s="27">
        <f t="shared" si="156"/>
        <v>0</v>
      </c>
      <c r="L171" s="25"/>
      <c r="M171" s="25"/>
      <c r="N171" s="50"/>
      <c r="O171" s="53">
        <f t="shared" si="147"/>
        <v>0</v>
      </c>
    </row>
    <row r="172" spans="1:16" ht="23.25" customHeight="1" x14ac:dyDescent="0.2">
      <c r="A172" s="11" t="s">
        <v>58</v>
      </c>
      <c r="B172" s="20" t="s">
        <v>120</v>
      </c>
      <c r="C172" s="20"/>
      <c r="D172" s="70" t="s">
        <v>53</v>
      </c>
      <c r="E172" s="25"/>
      <c r="F172" s="25"/>
      <c r="G172" s="25"/>
      <c r="H172" s="25"/>
      <c r="I172" s="26">
        <f>IF(F172&gt;0,H172/F172*100,0)</f>
        <v>0</v>
      </c>
      <c r="J172" s="26"/>
      <c r="K172" s="27">
        <f t="shared" si="156"/>
        <v>0</v>
      </c>
      <c r="L172" s="25"/>
      <c r="M172" s="25">
        <v>230.86</v>
      </c>
      <c r="N172" s="50">
        <f t="shared" si="149"/>
        <v>0</v>
      </c>
      <c r="O172" s="53">
        <f t="shared" si="147"/>
        <v>-230.86</v>
      </c>
    </row>
    <row r="173" spans="1:16" ht="24" hidden="1" customHeight="1" x14ac:dyDescent="0.2">
      <c r="A173" s="11" t="s">
        <v>59</v>
      </c>
      <c r="B173" s="20" t="s">
        <v>121</v>
      </c>
      <c r="C173" s="20"/>
      <c r="D173" s="70" t="s">
        <v>52</v>
      </c>
      <c r="E173" s="25"/>
      <c r="F173" s="25"/>
      <c r="G173" s="25"/>
      <c r="H173" s="25"/>
      <c r="I173" s="26">
        <f t="shared" si="166"/>
        <v>0</v>
      </c>
      <c r="J173" s="26"/>
      <c r="K173" s="27">
        <f t="shared" si="156"/>
        <v>0</v>
      </c>
      <c r="L173" s="25"/>
      <c r="M173" s="25"/>
      <c r="N173" s="40" t="e">
        <f t="shared" si="149"/>
        <v>#DIV/0!</v>
      </c>
      <c r="O173" s="53">
        <f t="shared" si="147"/>
        <v>0</v>
      </c>
    </row>
    <row r="174" spans="1:16" ht="24" hidden="1" customHeight="1" x14ac:dyDescent="0.2">
      <c r="A174" s="11" t="s">
        <v>60</v>
      </c>
      <c r="B174" s="20" t="s">
        <v>122</v>
      </c>
      <c r="C174" s="20"/>
      <c r="D174" s="70" t="s">
        <v>107</v>
      </c>
      <c r="E174" s="25">
        <f>E177+E180+E186+E189+E192+E202</f>
        <v>0</v>
      </c>
      <c r="F174" s="86">
        <f>F177+F180+F186+F189+F192+F202+F196+F183</f>
        <v>0</v>
      </c>
      <c r="G174" s="23">
        <f>G177+G180+G186+G189+G192+G202+G196+G183</f>
        <v>0</v>
      </c>
      <c r="H174" s="25">
        <f>H177+H180+H186+H189+H192+H202+H196+H183</f>
        <v>0</v>
      </c>
      <c r="I174" s="26">
        <f t="shared" si="166"/>
        <v>0</v>
      </c>
      <c r="J174" s="26"/>
      <c r="K174" s="27">
        <f t="shared" si="156"/>
        <v>0</v>
      </c>
      <c r="L174" s="25"/>
      <c r="M174" s="25">
        <f>M177+M180+M186+M189+M192+M202+M196+M183</f>
        <v>0</v>
      </c>
      <c r="N174" s="40" t="e">
        <f t="shared" si="149"/>
        <v>#DIV/0!</v>
      </c>
      <c r="O174" s="53">
        <f t="shared" si="147"/>
        <v>0</v>
      </c>
    </row>
    <row r="175" spans="1:16" ht="21.75" hidden="1" customHeight="1" x14ac:dyDescent="0.2">
      <c r="A175" s="102"/>
      <c r="B175" s="63"/>
      <c r="C175" s="63"/>
      <c r="D175" s="74" t="s">
        <v>47</v>
      </c>
      <c r="E175" s="24"/>
      <c r="F175" s="24"/>
      <c r="G175" s="28"/>
      <c r="H175" s="28"/>
      <c r="I175" s="26">
        <f t="shared" si="166"/>
        <v>0</v>
      </c>
      <c r="J175" s="26"/>
      <c r="K175" s="27">
        <f t="shared" si="156"/>
        <v>0</v>
      </c>
      <c r="L175" s="25"/>
      <c r="M175" s="24"/>
      <c r="N175" s="40" t="e">
        <f t="shared" si="149"/>
        <v>#DIV/0!</v>
      </c>
      <c r="O175" s="54">
        <f t="shared" si="147"/>
        <v>0</v>
      </c>
    </row>
    <row r="176" spans="1:16" ht="81" hidden="1" customHeight="1" x14ac:dyDescent="0.2">
      <c r="A176" s="102" t="s">
        <v>87</v>
      </c>
      <c r="B176" s="66"/>
      <c r="C176" s="66"/>
      <c r="D176" s="80" t="s">
        <v>108</v>
      </c>
      <c r="E176" s="24"/>
      <c r="F176" s="24"/>
      <c r="G176" s="28"/>
      <c r="H176" s="28"/>
      <c r="I176" s="26">
        <f t="shared" si="166"/>
        <v>0</v>
      </c>
      <c r="J176" s="26"/>
      <c r="K176" s="27">
        <f t="shared" si="156"/>
        <v>0</v>
      </c>
      <c r="L176" s="25"/>
      <c r="M176" s="24"/>
      <c r="N176" s="40" t="e">
        <f t="shared" si="149"/>
        <v>#DIV/0!</v>
      </c>
      <c r="O176" s="54">
        <f t="shared" si="147"/>
        <v>0</v>
      </c>
    </row>
    <row r="177" spans="1:15" ht="26.25" hidden="1" customHeight="1" x14ac:dyDescent="0.2">
      <c r="A177" s="102"/>
      <c r="B177" s="63" t="s">
        <v>131</v>
      </c>
      <c r="C177" s="63"/>
      <c r="D177" s="74" t="s">
        <v>207</v>
      </c>
      <c r="E177" s="24">
        <f>E179</f>
        <v>0</v>
      </c>
      <c r="F177" s="24">
        <f t="shared" ref="F177:H177" si="167">F179</f>
        <v>0</v>
      </c>
      <c r="G177" s="28">
        <f t="shared" si="167"/>
        <v>0</v>
      </c>
      <c r="H177" s="28">
        <f t="shared" si="167"/>
        <v>0</v>
      </c>
      <c r="I177" s="29">
        <f t="shared" si="166"/>
        <v>0</v>
      </c>
      <c r="J177" s="29"/>
      <c r="K177" s="30">
        <f t="shared" si="156"/>
        <v>0</v>
      </c>
      <c r="L177" s="24"/>
      <c r="M177" s="24">
        <f t="shared" ref="M177" si="168">M179</f>
        <v>0</v>
      </c>
      <c r="N177" s="40" t="e">
        <f t="shared" si="149"/>
        <v>#DIV/0!</v>
      </c>
      <c r="O177" s="54">
        <f t="shared" si="147"/>
        <v>0</v>
      </c>
    </row>
    <row r="178" spans="1:15" ht="14.25" hidden="1" customHeight="1" x14ac:dyDescent="0.2">
      <c r="A178" s="102"/>
      <c r="B178" s="63"/>
      <c r="C178" s="63"/>
      <c r="D178" s="73" t="s">
        <v>46</v>
      </c>
      <c r="E178" s="24"/>
      <c r="F178" s="24"/>
      <c r="G178" s="28"/>
      <c r="H178" s="28"/>
      <c r="I178" s="29">
        <f t="shared" si="166"/>
        <v>0</v>
      </c>
      <c r="J178" s="29"/>
      <c r="K178" s="30">
        <f t="shared" si="156"/>
        <v>0</v>
      </c>
      <c r="L178" s="24"/>
      <c r="M178" s="24"/>
      <c r="N178" s="40" t="e">
        <f t="shared" si="149"/>
        <v>#DIV/0!</v>
      </c>
      <c r="O178" s="54">
        <f t="shared" si="147"/>
        <v>0</v>
      </c>
    </row>
    <row r="179" spans="1:15" ht="17.25" hidden="1" customHeight="1" x14ac:dyDescent="0.2">
      <c r="A179" s="102"/>
      <c r="B179" s="63" t="s">
        <v>194</v>
      </c>
      <c r="C179" s="63"/>
      <c r="D179" s="81" t="s">
        <v>288</v>
      </c>
      <c r="E179" s="24"/>
      <c r="F179" s="24"/>
      <c r="G179" s="28"/>
      <c r="H179" s="28"/>
      <c r="I179" s="29">
        <f t="shared" si="166"/>
        <v>0</v>
      </c>
      <c r="J179" s="29"/>
      <c r="K179" s="30">
        <f t="shared" si="156"/>
        <v>0</v>
      </c>
      <c r="L179" s="24"/>
      <c r="M179" s="24"/>
      <c r="N179" s="40" t="e">
        <f t="shared" si="149"/>
        <v>#DIV/0!</v>
      </c>
      <c r="O179" s="54">
        <f t="shared" si="147"/>
        <v>0</v>
      </c>
    </row>
    <row r="180" spans="1:15" ht="46.5" hidden="1" customHeight="1" x14ac:dyDescent="0.2">
      <c r="A180" s="102"/>
      <c r="B180" s="63" t="s">
        <v>179</v>
      </c>
      <c r="C180" s="63"/>
      <c r="D180" s="74" t="s">
        <v>224</v>
      </c>
      <c r="E180" s="24">
        <f>E182</f>
        <v>0</v>
      </c>
      <c r="F180" s="24">
        <f t="shared" ref="F180" si="169">F182</f>
        <v>0</v>
      </c>
      <c r="G180" s="28"/>
      <c r="H180" s="28">
        <f>H182</f>
        <v>0</v>
      </c>
      <c r="I180" s="29">
        <f t="shared" si="166"/>
        <v>0</v>
      </c>
      <c r="J180" s="29"/>
      <c r="K180" s="30">
        <f t="shared" si="156"/>
        <v>0</v>
      </c>
      <c r="L180" s="24"/>
      <c r="M180" s="24">
        <f>M182</f>
        <v>0</v>
      </c>
      <c r="N180" s="40" t="e">
        <f t="shared" si="149"/>
        <v>#DIV/0!</v>
      </c>
      <c r="O180" s="54">
        <f t="shared" si="147"/>
        <v>0</v>
      </c>
    </row>
    <row r="181" spans="1:15" ht="20.25" hidden="1" customHeight="1" x14ac:dyDescent="0.2">
      <c r="A181" s="102"/>
      <c r="B181" s="63"/>
      <c r="C181" s="63"/>
      <c r="D181" s="73" t="s">
        <v>46</v>
      </c>
      <c r="E181" s="24"/>
      <c r="F181" s="24"/>
      <c r="G181" s="28"/>
      <c r="H181" s="28"/>
      <c r="I181" s="29">
        <f t="shared" si="166"/>
        <v>0</v>
      </c>
      <c r="J181" s="29"/>
      <c r="K181" s="30">
        <f t="shared" si="156"/>
        <v>0</v>
      </c>
      <c r="L181" s="24"/>
      <c r="M181" s="24"/>
      <c r="N181" s="40" t="e">
        <f t="shared" si="149"/>
        <v>#DIV/0!</v>
      </c>
      <c r="O181" s="54">
        <f t="shared" si="147"/>
        <v>0</v>
      </c>
    </row>
    <row r="182" spans="1:15" ht="47.25" hidden="1" customHeight="1" x14ac:dyDescent="0.2">
      <c r="A182" s="102" t="s">
        <v>69</v>
      </c>
      <c r="B182" s="64" t="s">
        <v>149</v>
      </c>
      <c r="C182" s="64" t="s">
        <v>150</v>
      </c>
      <c r="D182" s="73" t="s">
        <v>151</v>
      </c>
      <c r="E182" s="24"/>
      <c r="F182" s="24"/>
      <c r="G182" s="28"/>
      <c r="H182" s="28"/>
      <c r="I182" s="29">
        <f t="shared" si="166"/>
        <v>0</v>
      </c>
      <c r="J182" s="29"/>
      <c r="K182" s="30">
        <f t="shared" si="156"/>
        <v>0</v>
      </c>
      <c r="L182" s="24"/>
      <c r="M182" s="24"/>
      <c r="N182" s="40" t="e">
        <f t="shared" si="149"/>
        <v>#DIV/0!</v>
      </c>
      <c r="O182" s="54">
        <f t="shared" si="147"/>
        <v>0</v>
      </c>
    </row>
    <row r="183" spans="1:15" ht="23.25" hidden="1" customHeight="1" x14ac:dyDescent="0.2">
      <c r="A183" s="102"/>
      <c r="B183" s="63" t="s">
        <v>157</v>
      </c>
      <c r="C183" s="64"/>
      <c r="D183" s="74" t="s">
        <v>158</v>
      </c>
      <c r="E183" s="24"/>
      <c r="F183" s="24">
        <f>F185</f>
        <v>0</v>
      </c>
      <c r="G183" s="28">
        <f t="shared" ref="G183:H183" si="170">G185</f>
        <v>0</v>
      </c>
      <c r="H183" s="28">
        <f t="shared" si="170"/>
        <v>0</v>
      </c>
      <c r="I183" s="29">
        <f t="shared" ref="I183:I185" si="171">IF(F183&gt;0,H183/F183*100,0)</f>
        <v>0</v>
      </c>
      <c r="J183" s="29"/>
      <c r="K183" s="30">
        <f t="shared" ref="K183:K185" si="172">IF(G183&gt;0,H183/G183*100,0)</f>
        <v>0</v>
      </c>
      <c r="L183" s="24"/>
      <c r="M183" s="24">
        <f>M185</f>
        <v>0</v>
      </c>
      <c r="N183" s="40" t="e">
        <f t="shared" si="149"/>
        <v>#DIV/0!</v>
      </c>
      <c r="O183" s="54">
        <f t="shared" si="147"/>
        <v>0</v>
      </c>
    </row>
    <row r="184" spans="1:15" ht="16.5" hidden="1" customHeight="1" x14ac:dyDescent="0.2">
      <c r="A184" s="102"/>
      <c r="B184" s="64"/>
      <c r="C184" s="64"/>
      <c r="D184" s="73" t="s">
        <v>46</v>
      </c>
      <c r="E184" s="24"/>
      <c r="F184" s="24"/>
      <c r="G184" s="28"/>
      <c r="H184" s="28"/>
      <c r="I184" s="29">
        <f t="shared" si="171"/>
        <v>0</v>
      </c>
      <c r="J184" s="29"/>
      <c r="K184" s="30">
        <f t="shared" si="172"/>
        <v>0</v>
      </c>
      <c r="L184" s="24"/>
      <c r="M184" s="24"/>
      <c r="N184" s="40" t="e">
        <f t="shared" si="149"/>
        <v>#DIV/0!</v>
      </c>
      <c r="O184" s="54">
        <f t="shared" si="147"/>
        <v>0</v>
      </c>
    </row>
    <row r="185" spans="1:15" ht="59.25" hidden="1" customHeight="1" x14ac:dyDescent="0.2">
      <c r="A185" s="102"/>
      <c r="B185" s="64" t="s">
        <v>377</v>
      </c>
      <c r="C185" s="64"/>
      <c r="D185" s="73" t="s">
        <v>378</v>
      </c>
      <c r="E185" s="24"/>
      <c r="F185" s="24"/>
      <c r="G185" s="28"/>
      <c r="H185" s="28"/>
      <c r="I185" s="29">
        <f t="shared" si="171"/>
        <v>0</v>
      </c>
      <c r="J185" s="29"/>
      <c r="K185" s="30">
        <f t="shared" si="172"/>
        <v>0</v>
      </c>
      <c r="L185" s="24"/>
      <c r="M185" s="24"/>
      <c r="N185" s="40" t="e">
        <f t="shared" si="149"/>
        <v>#DIV/0!</v>
      </c>
      <c r="O185" s="54">
        <f t="shared" si="147"/>
        <v>0</v>
      </c>
    </row>
    <row r="186" spans="1:15" ht="25.5" hidden="1" customHeight="1" x14ac:dyDescent="0.2">
      <c r="A186" s="102"/>
      <c r="B186" s="63" t="s">
        <v>225</v>
      </c>
      <c r="C186" s="63"/>
      <c r="D186" s="74" t="s">
        <v>156</v>
      </c>
      <c r="E186" s="24">
        <f>E188</f>
        <v>0</v>
      </c>
      <c r="F186" s="24">
        <f t="shared" ref="F186:H186" si="173">F188</f>
        <v>0</v>
      </c>
      <c r="G186" s="28">
        <f t="shared" si="173"/>
        <v>0</v>
      </c>
      <c r="H186" s="28">
        <f t="shared" si="173"/>
        <v>0</v>
      </c>
      <c r="I186" s="29">
        <f t="shared" si="166"/>
        <v>0</v>
      </c>
      <c r="J186" s="26"/>
      <c r="K186" s="27">
        <f t="shared" si="156"/>
        <v>0</v>
      </c>
      <c r="L186" s="25"/>
      <c r="M186" s="24">
        <f t="shared" ref="M186" si="174">M188</f>
        <v>0</v>
      </c>
      <c r="N186" s="40" t="e">
        <f t="shared" si="149"/>
        <v>#DIV/0!</v>
      </c>
      <c r="O186" s="54">
        <f t="shared" si="147"/>
        <v>0</v>
      </c>
    </row>
    <row r="187" spans="1:15" ht="20.25" hidden="1" customHeight="1" x14ac:dyDescent="0.2">
      <c r="A187" s="102"/>
      <c r="B187" s="63"/>
      <c r="C187" s="63"/>
      <c r="D187" s="73" t="s">
        <v>46</v>
      </c>
      <c r="E187" s="24"/>
      <c r="F187" s="24"/>
      <c r="G187" s="28"/>
      <c r="H187" s="28"/>
      <c r="I187" s="29">
        <f t="shared" si="166"/>
        <v>0</v>
      </c>
      <c r="J187" s="26"/>
      <c r="K187" s="27">
        <f t="shared" si="156"/>
        <v>0</v>
      </c>
      <c r="L187" s="25"/>
      <c r="M187" s="24"/>
      <c r="N187" s="40" t="e">
        <f t="shared" si="149"/>
        <v>#DIV/0!</v>
      </c>
      <c r="O187" s="54">
        <f t="shared" si="147"/>
        <v>0</v>
      </c>
    </row>
    <row r="188" spans="1:15" ht="46.5" hidden="1" customHeight="1" x14ac:dyDescent="0.2">
      <c r="A188" s="102" t="s">
        <v>67</v>
      </c>
      <c r="B188" s="64" t="s">
        <v>226</v>
      </c>
      <c r="C188" s="64" t="s">
        <v>136</v>
      </c>
      <c r="D188" s="73" t="s">
        <v>433</v>
      </c>
      <c r="E188" s="24"/>
      <c r="F188" s="24"/>
      <c r="G188" s="28"/>
      <c r="H188" s="28"/>
      <c r="I188" s="29">
        <f t="shared" si="166"/>
        <v>0</v>
      </c>
      <c r="J188" s="26"/>
      <c r="K188" s="27">
        <f t="shared" si="156"/>
        <v>0</v>
      </c>
      <c r="L188" s="25"/>
      <c r="M188" s="24"/>
      <c r="N188" s="40" t="e">
        <f t="shared" si="149"/>
        <v>#DIV/0!</v>
      </c>
      <c r="O188" s="54">
        <f t="shared" si="147"/>
        <v>0</v>
      </c>
    </row>
    <row r="189" spans="1:15" ht="31.5" hidden="1" customHeight="1" x14ac:dyDescent="0.2">
      <c r="A189" s="102"/>
      <c r="B189" s="63" t="s">
        <v>155</v>
      </c>
      <c r="C189" s="63"/>
      <c r="D189" s="74" t="s">
        <v>414</v>
      </c>
      <c r="E189" s="24">
        <f>E191</f>
        <v>0</v>
      </c>
      <c r="F189" s="24">
        <f t="shared" ref="F189:H189" si="175">F191</f>
        <v>0</v>
      </c>
      <c r="G189" s="28"/>
      <c r="H189" s="28">
        <f t="shared" si="175"/>
        <v>0</v>
      </c>
      <c r="I189" s="29">
        <f t="shared" si="166"/>
        <v>0</v>
      </c>
      <c r="J189" s="29"/>
      <c r="K189" s="30">
        <f t="shared" si="156"/>
        <v>0</v>
      </c>
      <c r="L189" s="24"/>
      <c r="M189" s="24">
        <f t="shared" ref="M189" si="176">M191</f>
        <v>0</v>
      </c>
      <c r="N189" s="40" t="e">
        <f t="shared" si="149"/>
        <v>#DIV/0!</v>
      </c>
      <c r="O189" s="54">
        <f t="shared" si="147"/>
        <v>0</v>
      </c>
    </row>
    <row r="190" spans="1:15" ht="21" hidden="1" customHeight="1" x14ac:dyDescent="0.2">
      <c r="A190" s="102"/>
      <c r="B190" s="63"/>
      <c r="C190" s="63"/>
      <c r="D190" s="73" t="s">
        <v>46</v>
      </c>
      <c r="E190" s="24"/>
      <c r="F190" s="24"/>
      <c r="G190" s="28"/>
      <c r="H190" s="28"/>
      <c r="I190" s="29">
        <f t="shared" si="166"/>
        <v>0</v>
      </c>
      <c r="J190" s="29"/>
      <c r="K190" s="30">
        <f t="shared" si="156"/>
        <v>0</v>
      </c>
      <c r="L190" s="24"/>
      <c r="M190" s="24"/>
      <c r="N190" s="40" t="e">
        <f t="shared" si="149"/>
        <v>#DIV/0!</v>
      </c>
      <c r="O190" s="54">
        <f t="shared" si="147"/>
        <v>0</v>
      </c>
    </row>
    <row r="191" spans="1:15" ht="33.75" hidden="1" customHeight="1" x14ac:dyDescent="0.2">
      <c r="A191" s="102" t="s">
        <v>103</v>
      </c>
      <c r="B191" s="64" t="s">
        <v>159</v>
      </c>
      <c r="C191" s="64" t="s">
        <v>136</v>
      </c>
      <c r="D191" s="73" t="s">
        <v>430</v>
      </c>
      <c r="E191" s="24"/>
      <c r="F191" s="24"/>
      <c r="G191" s="28"/>
      <c r="H191" s="28"/>
      <c r="I191" s="29">
        <f t="shared" si="166"/>
        <v>0</v>
      </c>
      <c r="J191" s="29"/>
      <c r="K191" s="30">
        <f t="shared" si="156"/>
        <v>0</v>
      </c>
      <c r="L191" s="24"/>
      <c r="M191" s="24"/>
      <c r="N191" s="40" t="e">
        <f t="shared" si="149"/>
        <v>#DIV/0!</v>
      </c>
      <c r="O191" s="54">
        <f t="shared" si="147"/>
        <v>0</v>
      </c>
    </row>
    <row r="192" spans="1:15" ht="18" hidden="1" customHeight="1" x14ac:dyDescent="0.2">
      <c r="A192" s="102"/>
      <c r="B192" s="63" t="s">
        <v>165</v>
      </c>
      <c r="C192" s="64"/>
      <c r="D192" s="74" t="s">
        <v>167</v>
      </c>
      <c r="E192" s="24">
        <f>E195</f>
        <v>0</v>
      </c>
      <c r="F192" s="24">
        <f>F195+F194</f>
        <v>0</v>
      </c>
      <c r="G192" s="24">
        <f t="shared" ref="G192:H192" si="177">G195+G194</f>
        <v>0</v>
      </c>
      <c r="H192" s="24">
        <f t="shared" si="177"/>
        <v>0</v>
      </c>
      <c r="I192" s="29">
        <f t="shared" si="166"/>
        <v>0</v>
      </c>
      <c r="J192" s="29"/>
      <c r="K192" s="30">
        <f t="shared" si="156"/>
        <v>0</v>
      </c>
      <c r="L192" s="24"/>
      <c r="M192" s="24">
        <f>M195+M194</f>
        <v>0</v>
      </c>
      <c r="N192" s="40" t="e">
        <f t="shared" si="149"/>
        <v>#DIV/0!</v>
      </c>
      <c r="O192" s="54">
        <f t="shared" si="147"/>
        <v>0</v>
      </c>
    </row>
    <row r="193" spans="1:15" ht="15" hidden="1" customHeight="1" x14ac:dyDescent="0.2">
      <c r="A193" s="102"/>
      <c r="B193" s="63"/>
      <c r="C193" s="64"/>
      <c r="D193" s="73" t="s">
        <v>46</v>
      </c>
      <c r="E193" s="24"/>
      <c r="F193" s="24"/>
      <c r="G193" s="28"/>
      <c r="H193" s="28"/>
      <c r="I193" s="29">
        <f t="shared" si="166"/>
        <v>0</v>
      </c>
      <c r="J193" s="29"/>
      <c r="K193" s="30"/>
      <c r="L193" s="24"/>
      <c r="M193" s="24"/>
      <c r="N193" s="40" t="e">
        <f t="shared" ref="N193:N194" si="178">H193/M193*100</f>
        <v>#DIV/0!</v>
      </c>
      <c r="O193" s="54">
        <f t="shared" ref="O193:O194" si="179">H193-M193</f>
        <v>0</v>
      </c>
    </row>
    <row r="194" spans="1:15" ht="15" hidden="1" customHeight="1" x14ac:dyDescent="0.2">
      <c r="A194" s="102"/>
      <c r="B194" s="64" t="s">
        <v>436</v>
      </c>
      <c r="C194" s="63"/>
      <c r="D194" s="73" t="s">
        <v>437</v>
      </c>
      <c r="E194" s="24"/>
      <c r="F194" s="24"/>
      <c r="G194" s="28"/>
      <c r="H194" s="28"/>
      <c r="I194" s="29">
        <f t="shared" si="166"/>
        <v>0</v>
      </c>
      <c r="J194" s="29"/>
      <c r="K194" s="30"/>
      <c r="L194" s="24"/>
      <c r="M194" s="24"/>
      <c r="N194" s="40" t="e">
        <f t="shared" si="178"/>
        <v>#DIV/0!</v>
      </c>
      <c r="O194" s="54">
        <f t="shared" si="179"/>
        <v>0</v>
      </c>
    </row>
    <row r="195" spans="1:15" ht="47.25" hidden="1" x14ac:dyDescent="0.2">
      <c r="A195" s="102" t="s">
        <v>71</v>
      </c>
      <c r="B195" s="64" t="s">
        <v>234</v>
      </c>
      <c r="C195" s="64"/>
      <c r="D195" s="73" t="s">
        <v>368</v>
      </c>
      <c r="E195" s="24"/>
      <c r="F195" s="24"/>
      <c r="G195" s="28"/>
      <c r="H195" s="24"/>
      <c r="I195" s="29">
        <f t="shared" si="166"/>
        <v>0</v>
      </c>
      <c r="J195" s="29"/>
      <c r="K195" s="30">
        <f t="shared" si="156"/>
        <v>0</v>
      </c>
      <c r="L195" s="24"/>
      <c r="M195" s="24"/>
      <c r="N195" s="40" t="e">
        <f t="shared" si="149"/>
        <v>#DIV/0!</v>
      </c>
      <c r="O195" s="54">
        <f t="shared" si="147"/>
        <v>0</v>
      </c>
    </row>
    <row r="196" spans="1:15" ht="31.5" hidden="1" x14ac:dyDescent="0.2">
      <c r="A196" s="102"/>
      <c r="B196" s="63" t="s">
        <v>339</v>
      </c>
      <c r="C196" s="63"/>
      <c r="D196" s="74" t="s">
        <v>338</v>
      </c>
      <c r="E196" s="24"/>
      <c r="F196" s="31">
        <f>F198+F200+F199+F201</f>
        <v>0</v>
      </c>
      <c r="G196" s="33">
        <f t="shared" ref="G196" si="180">G198+G200+G199</f>
        <v>0</v>
      </c>
      <c r="H196" s="24">
        <f>H198+H200+H199+H201</f>
        <v>0</v>
      </c>
      <c r="I196" s="29">
        <f t="shared" si="166"/>
        <v>0</v>
      </c>
      <c r="J196" s="29"/>
      <c r="K196" s="30"/>
      <c r="L196" s="24"/>
      <c r="M196" s="24">
        <f>M198+M200+M199+M201</f>
        <v>0</v>
      </c>
      <c r="N196" s="39" t="e">
        <f t="shared" si="149"/>
        <v>#DIV/0!</v>
      </c>
      <c r="O196" s="54">
        <f t="shared" si="147"/>
        <v>0</v>
      </c>
    </row>
    <row r="197" spans="1:15" ht="15.75" hidden="1" x14ac:dyDescent="0.2">
      <c r="A197" s="102"/>
      <c r="B197" s="63"/>
      <c r="C197" s="63"/>
      <c r="D197" s="73" t="s">
        <v>46</v>
      </c>
      <c r="E197" s="24"/>
      <c r="F197" s="24"/>
      <c r="G197" s="28"/>
      <c r="H197" s="28"/>
      <c r="I197" s="29">
        <f t="shared" si="166"/>
        <v>0</v>
      </c>
      <c r="J197" s="29"/>
      <c r="K197" s="30"/>
      <c r="L197" s="24"/>
      <c r="M197" s="24"/>
      <c r="N197" s="40" t="e">
        <f t="shared" si="149"/>
        <v>#DIV/0!</v>
      </c>
      <c r="O197" s="54">
        <f t="shared" si="147"/>
        <v>0</v>
      </c>
    </row>
    <row r="198" spans="1:15" ht="240" hidden="1" x14ac:dyDescent="0.2">
      <c r="A198" s="102"/>
      <c r="B198" s="64" t="s">
        <v>340</v>
      </c>
      <c r="C198" s="64"/>
      <c r="D198" s="88" t="s">
        <v>418</v>
      </c>
      <c r="E198" s="24"/>
      <c r="F198" s="31"/>
      <c r="G198" s="28"/>
      <c r="H198" s="28"/>
      <c r="I198" s="29">
        <f t="shared" si="166"/>
        <v>0</v>
      </c>
      <c r="J198" s="29"/>
      <c r="K198" s="30"/>
      <c r="L198" s="24"/>
      <c r="M198" s="24"/>
      <c r="N198" s="90" t="s">
        <v>424</v>
      </c>
      <c r="O198" s="54">
        <f t="shared" si="147"/>
        <v>0</v>
      </c>
    </row>
    <row r="199" spans="1:15" ht="240" hidden="1" x14ac:dyDescent="0.2">
      <c r="A199" s="102"/>
      <c r="B199" s="64" t="s">
        <v>355</v>
      </c>
      <c r="C199" s="64"/>
      <c r="D199" s="88" t="s">
        <v>419</v>
      </c>
      <c r="E199" s="24"/>
      <c r="F199" s="31"/>
      <c r="G199" s="28"/>
      <c r="H199" s="28"/>
      <c r="I199" s="29">
        <f t="shared" si="166"/>
        <v>0</v>
      </c>
      <c r="J199" s="29"/>
      <c r="K199" s="30"/>
      <c r="L199" s="24"/>
      <c r="M199" s="24"/>
      <c r="N199" s="39" t="e">
        <f t="shared" si="149"/>
        <v>#DIV/0!</v>
      </c>
      <c r="O199" s="54">
        <f t="shared" si="147"/>
        <v>0</v>
      </c>
    </row>
    <row r="200" spans="1:15" ht="165" hidden="1" x14ac:dyDescent="0.2">
      <c r="A200" s="102"/>
      <c r="B200" s="64" t="s">
        <v>350</v>
      </c>
      <c r="C200" s="64"/>
      <c r="D200" s="88" t="s">
        <v>420</v>
      </c>
      <c r="E200" s="24"/>
      <c r="F200" s="24"/>
      <c r="G200" s="28"/>
      <c r="H200" s="28"/>
      <c r="I200" s="29">
        <f t="shared" si="166"/>
        <v>0</v>
      </c>
      <c r="J200" s="29"/>
      <c r="K200" s="30"/>
      <c r="L200" s="24"/>
      <c r="M200" s="24"/>
      <c r="N200" s="39" t="e">
        <f t="shared" si="149"/>
        <v>#DIV/0!</v>
      </c>
      <c r="O200" s="54">
        <f t="shared" si="147"/>
        <v>0</v>
      </c>
    </row>
    <row r="201" spans="1:15" ht="230.25" hidden="1" customHeight="1" x14ac:dyDescent="0.2">
      <c r="A201" s="102"/>
      <c r="B201" s="64" t="s">
        <v>438</v>
      </c>
      <c r="C201" s="64"/>
      <c r="D201" s="94" t="s">
        <v>439</v>
      </c>
      <c r="E201" s="24"/>
      <c r="F201" s="31"/>
      <c r="G201" s="28"/>
      <c r="H201" s="28"/>
      <c r="I201" s="29">
        <f t="shared" ref="I201" si="181">IF(F201&gt;0,H201/F201*100,0)</f>
        <v>0</v>
      </c>
      <c r="J201" s="29"/>
      <c r="K201" s="30"/>
      <c r="L201" s="24"/>
      <c r="M201" s="24"/>
      <c r="N201" s="39" t="e">
        <f t="shared" ref="N201" si="182">H201/M201*100</f>
        <v>#DIV/0!</v>
      </c>
      <c r="O201" s="54">
        <f t="shared" ref="O201" si="183">H201-M201</f>
        <v>0</v>
      </c>
    </row>
    <row r="202" spans="1:15" ht="21.75" hidden="1" customHeight="1" x14ac:dyDescent="0.2">
      <c r="A202" s="102"/>
      <c r="B202" s="64" t="s">
        <v>236</v>
      </c>
      <c r="C202" s="64"/>
      <c r="D202" s="74" t="s">
        <v>237</v>
      </c>
      <c r="E202" s="24">
        <f>E204+E205</f>
        <v>0</v>
      </c>
      <c r="F202" s="24">
        <f t="shared" ref="F202:H202" si="184">F204+F205</f>
        <v>0</v>
      </c>
      <c r="G202" s="28">
        <f t="shared" si="184"/>
        <v>0</v>
      </c>
      <c r="H202" s="28">
        <f t="shared" si="184"/>
        <v>0</v>
      </c>
      <c r="I202" s="29">
        <f t="shared" si="166"/>
        <v>0</v>
      </c>
      <c r="J202" s="29"/>
      <c r="K202" s="30">
        <f t="shared" si="156"/>
        <v>0</v>
      </c>
      <c r="L202" s="24"/>
      <c r="M202" s="24">
        <f>M204+M205</f>
        <v>0</v>
      </c>
      <c r="N202" s="58" t="e">
        <f t="shared" si="149"/>
        <v>#DIV/0!</v>
      </c>
      <c r="O202" s="54">
        <f t="shared" si="147"/>
        <v>0</v>
      </c>
    </row>
    <row r="203" spans="1:15" ht="21.75" hidden="1" customHeight="1" x14ac:dyDescent="0.2">
      <c r="A203" s="102"/>
      <c r="B203" s="64"/>
      <c r="C203" s="64"/>
      <c r="D203" s="73" t="s">
        <v>46</v>
      </c>
      <c r="E203" s="24"/>
      <c r="F203" s="24"/>
      <c r="G203" s="28"/>
      <c r="H203" s="28"/>
      <c r="I203" s="29"/>
      <c r="J203" s="29"/>
      <c r="K203" s="30"/>
      <c r="L203" s="24"/>
      <c r="M203" s="24"/>
      <c r="N203" s="58"/>
      <c r="O203" s="54">
        <f t="shared" si="147"/>
        <v>0</v>
      </c>
    </row>
    <row r="204" spans="1:15" ht="30" hidden="1" customHeight="1" x14ac:dyDescent="0.2">
      <c r="A204" s="102" t="s">
        <v>30</v>
      </c>
      <c r="B204" s="64" t="s">
        <v>238</v>
      </c>
      <c r="C204" s="63" t="s">
        <v>168</v>
      </c>
      <c r="D204" s="73" t="s">
        <v>434</v>
      </c>
      <c r="E204" s="24"/>
      <c r="F204" s="24"/>
      <c r="G204" s="24"/>
      <c r="H204" s="24"/>
      <c r="I204" s="29">
        <f t="shared" si="166"/>
        <v>0</v>
      </c>
      <c r="J204" s="29"/>
      <c r="K204" s="30">
        <f t="shared" si="156"/>
        <v>0</v>
      </c>
      <c r="L204" s="24"/>
      <c r="M204" s="24"/>
      <c r="N204" s="58" t="e">
        <f t="shared" si="149"/>
        <v>#DIV/0!</v>
      </c>
      <c r="O204" s="54">
        <f t="shared" si="147"/>
        <v>0</v>
      </c>
    </row>
    <row r="205" spans="1:15" ht="27.75" hidden="1" customHeight="1" x14ac:dyDescent="0.2">
      <c r="A205" s="102" t="s">
        <v>25</v>
      </c>
      <c r="B205" s="64" t="s">
        <v>239</v>
      </c>
      <c r="C205" s="63"/>
      <c r="D205" s="73" t="s">
        <v>454</v>
      </c>
      <c r="E205" s="24"/>
      <c r="F205" s="24"/>
      <c r="G205" s="24"/>
      <c r="H205" s="24"/>
      <c r="I205" s="29">
        <f t="shared" si="166"/>
        <v>0</v>
      </c>
      <c r="J205" s="29"/>
      <c r="K205" s="30">
        <f t="shared" si="156"/>
        <v>0</v>
      </c>
      <c r="L205" s="24"/>
      <c r="M205" s="24"/>
      <c r="N205" s="39" t="e">
        <f t="shared" si="149"/>
        <v>#DIV/0!</v>
      </c>
      <c r="O205" s="54">
        <f t="shared" si="147"/>
        <v>0</v>
      </c>
    </row>
    <row r="206" spans="1:15" ht="12.75" hidden="1" customHeight="1" x14ac:dyDescent="0.2">
      <c r="A206" s="102" t="s">
        <v>71</v>
      </c>
      <c r="B206" s="63"/>
      <c r="C206" s="63"/>
      <c r="D206" s="82" t="s">
        <v>66</v>
      </c>
      <c r="E206" s="24"/>
      <c r="F206" s="24"/>
      <c r="G206" s="24"/>
      <c r="H206" s="24"/>
      <c r="I206" s="29">
        <f t="shared" si="166"/>
        <v>0</v>
      </c>
      <c r="J206" s="29"/>
      <c r="K206" s="30">
        <f t="shared" si="156"/>
        <v>0</v>
      </c>
      <c r="L206" s="24"/>
      <c r="M206" s="24"/>
      <c r="N206" s="39" t="e">
        <f t="shared" si="149"/>
        <v>#DIV/0!</v>
      </c>
      <c r="O206" s="54">
        <f t="shared" si="147"/>
        <v>0</v>
      </c>
    </row>
    <row r="207" spans="1:15" ht="23.25" hidden="1" customHeight="1" x14ac:dyDescent="0.2">
      <c r="A207" s="11" t="s">
        <v>35</v>
      </c>
      <c r="B207" s="20" t="s">
        <v>169</v>
      </c>
      <c r="C207" s="20"/>
      <c r="D207" s="70" t="s">
        <v>49</v>
      </c>
      <c r="E207" s="25"/>
      <c r="F207" s="25"/>
      <c r="G207" s="25"/>
      <c r="H207" s="25"/>
      <c r="I207" s="26">
        <f t="shared" si="166"/>
        <v>0</v>
      </c>
      <c r="J207" s="26"/>
      <c r="K207" s="27">
        <f t="shared" si="156"/>
        <v>0</v>
      </c>
      <c r="L207" s="25"/>
      <c r="M207" s="25"/>
      <c r="N207" s="39" t="e">
        <f t="shared" si="149"/>
        <v>#DIV/0!</v>
      </c>
      <c r="O207" s="53">
        <f t="shared" si="147"/>
        <v>0</v>
      </c>
    </row>
    <row r="208" spans="1:15" ht="24.75" hidden="1" customHeight="1" x14ac:dyDescent="0.2">
      <c r="A208" s="11" t="s">
        <v>37</v>
      </c>
      <c r="B208" s="20" t="s">
        <v>170</v>
      </c>
      <c r="C208" s="20"/>
      <c r="D208" s="70" t="s">
        <v>51</v>
      </c>
      <c r="E208" s="25"/>
      <c r="F208" s="25"/>
      <c r="G208" s="25"/>
      <c r="H208" s="25"/>
      <c r="I208" s="26">
        <f t="shared" si="166"/>
        <v>0</v>
      </c>
      <c r="J208" s="26"/>
      <c r="K208" s="27">
        <f t="shared" si="156"/>
        <v>0</v>
      </c>
      <c r="L208" s="25"/>
      <c r="M208" s="25"/>
      <c r="N208" s="40" t="e">
        <f t="shared" si="149"/>
        <v>#DIV/0!</v>
      </c>
      <c r="O208" s="53">
        <f t="shared" si="147"/>
        <v>0</v>
      </c>
    </row>
    <row r="209" spans="1:15" ht="22.5" customHeight="1" x14ac:dyDescent="0.2">
      <c r="A209" s="11" t="s">
        <v>29</v>
      </c>
      <c r="B209" s="20" t="s">
        <v>171</v>
      </c>
      <c r="C209" s="20"/>
      <c r="D209" s="70" t="s">
        <v>106</v>
      </c>
      <c r="E209" s="25">
        <f>E211+E214+E215+E220+E221</f>
        <v>0</v>
      </c>
      <c r="F209" s="25">
        <f>F211+F214+F215+F220+F221+F222</f>
        <v>0</v>
      </c>
      <c r="G209" s="25">
        <f t="shared" ref="G209" si="185">G211+G214+G215+G220+G221</f>
        <v>0</v>
      </c>
      <c r="H209" s="25">
        <f>H211+H214+H215+H220+H221+H222</f>
        <v>0</v>
      </c>
      <c r="I209" s="26">
        <f t="shared" si="166"/>
        <v>0</v>
      </c>
      <c r="J209" s="26"/>
      <c r="K209" s="27">
        <f t="shared" si="156"/>
        <v>0</v>
      </c>
      <c r="L209" s="25"/>
      <c r="M209" s="25">
        <f>M211+M214+M215+M220+M221</f>
        <v>1408.146</v>
      </c>
      <c r="N209" s="40">
        <f t="shared" si="149"/>
        <v>0</v>
      </c>
      <c r="O209" s="53">
        <f t="shared" si="147"/>
        <v>-1408.146</v>
      </c>
    </row>
    <row r="210" spans="1:15" ht="21" customHeight="1" x14ac:dyDescent="0.2">
      <c r="A210" s="102"/>
      <c r="B210" s="63"/>
      <c r="C210" s="63"/>
      <c r="D210" s="74" t="s">
        <v>47</v>
      </c>
      <c r="E210" s="28"/>
      <c r="F210" s="24"/>
      <c r="G210" s="28"/>
      <c r="H210" s="24"/>
      <c r="I210" s="29">
        <f t="shared" si="166"/>
        <v>0</v>
      </c>
      <c r="J210" s="29"/>
      <c r="K210" s="30">
        <f t="shared" si="156"/>
        <v>0</v>
      </c>
      <c r="L210" s="24"/>
      <c r="M210" s="24"/>
      <c r="N210" s="50"/>
      <c r="O210" s="54">
        <f t="shared" si="147"/>
        <v>0</v>
      </c>
    </row>
    <row r="211" spans="1:15" ht="34.5" customHeight="1" x14ac:dyDescent="0.2">
      <c r="A211" s="102"/>
      <c r="B211" s="63" t="s">
        <v>172</v>
      </c>
      <c r="C211" s="63"/>
      <c r="D211" s="74" t="s">
        <v>240</v>
      </c>
      <c r="E211" s="24">
        <f>E213</f>
        <v>0</v>
      </c>
      <c r="F211" s="24">
        <f t="shared" ref="F211:H211" si="186">F213</f>
        <v>0</v>
      </c>
      <c r="G211" s="28">
        <f t="shared" si="186"/>
        <v>0</v>
      </c>
      <c r="H211" s="24">
        <f t="shared" si="186"/>
        <v>0</v>
      </c>
      <c r="I211" s="29">
        <f t="shared" si="166"/>
        <v>0</v>
      </c>
      <c r="J211" s="29"/>
      <c r="K211" s="30"/>
      <c r="L211" s="24"/>
      <c r="M211" s="24">
        <f t="shared" ref="M211" si="187">M213</f>
        <v>420.375</v>
      </c>
      <c r="N211" s="58">
        <f t="shared" si="149"/>
        <v>0</v>
      </c>
      <c r="O211" s="54">
        <f t="shared" si="147"/>
        <v>-420.375</v>
      </c>
    </row>
    <row r="212" spans="1:15" ht="20.25" customHeight="1" x14ac:dyDescent="0.2">
      <c r="A212" s="102"/>
      <c r="B212" s="64"/>
      <c r="C212" s="63"/>
      <c r="D212" s="73" t="s">
        <v>46</v>
      </c>
      <c r="E212" s="24"/>
      <c r="F212" s="24"/>
      <c r="G212" s="28"/>
      <c r="H212" s="24"/>
      <c r="I212" s="29">
        <f t="shared" si="166"/>
        <v>0</v>
      </c>
      <c r="J212" s="29"/>
      <c r="K212" s="30"/>
      <c r="L212" s="24"/>
      <c r="M212" s="24"/>
      <c r="N212" s="39"/>
      <c r="O212" s="54">
        <f t="shared" si="147"/>
        <v>0</v>
      </c>
    </row>
    <row r="213" spans="1:15" ht="23.25" customHeight="1" x14ac:dyDescent="0.2">
      <c r="A213" s="102"/>
      <c r="B213" s="64" t="s">
        <v>242</v>
      </c>
      <c r="C213" s="63"/>
      <c r="D213" s="72" t="s">
        <v>241</v>
      </c>
      <c r="E213" s="24"/>
      <c r="F213" s="24"/>
      <c r="G213" s="28"/>
      <c r="H213" s="24"/>
      <c r="I213" s="29">
        <f t="shared" si="166"/>
        <v>0</v>
      </c>
      <c r="J213" s="29"/>
      <c r="K213" s="30"/>
      <c r="L213" s="24"/>
      <c r="M213" s="24">
        <v>420.375</v>
      </c>
      <c r="N213" s="58">
        <f t="shared" si="149"/>
        <v>0</v>
      </c>
      <c r="O213" s="54">
        <f t="shared" si="147"/>
        <v>-420.375</v>
      </c>
    </row>
    <row r="214" spans="1:15" ht="24.95" hidden="1" customHeight="1" x14ac:dyDescent="0.2">
      <c r="A214" s="102"/>
      <c r="B214" s="63" t="s">
        <v>180</v>
      </c>
      <c r="C214" s="63"/>
      <c r="D214" s="74" t="s">
        <v>289</v>
      </c>
      <c r="E214" s="24"/>
      <c r="F214" s="24"/>
      <c r="G214" s="28"/>
      <c r="H214" s="24"/>
      <c r="I214" s="29">
        <f t="shared" si="166"/>
        <v>0</v>
      </c>
      <c r="J214" s="29"/>
      <c r="K214" s="30">
        <f t="shared" si="156"/>
        <v>0</v>
      </c>
      <c r="L214" s="24"/>
      <c r="M214" s="24"/>
      <c r="N214" s="58" t="e">
        <f t="shared" si="149"/>
        <v>#DIV/0!</v>
      </c>
      <c r="O214" s="54">
        <f t="shared" si="147"/>
        <v>0</v>
      </c>
    </row>
    <row r="215" spans="1:15" ht="22.5" customHeight="1" x14ac:dyDescent="0.2">
      <c r="A215" s="102"/>
      <c r="B215" s="63" t="s">
        <v>200</v>
      </c>
      <c r="C215" s="63"/>
      <c r="D215" s="74" t="s">
        <v>245</v>
      </c>
      <c r="E215" s="24"/>
      <c r="F215" s="24"/>
      <c r="G215" s="28"/>
      <c r="H215" s="24"/>
      <c r="I215" s="29">
        <f t="shared" si="166"/>
        <v>0</v>
      </c>
      <c r="J215" s="29"/>
      <c r="K215" s="30"/>
      <c r="L215" s="24"/>
      <c r="M215" s="24">
        <v>154.904</v>
      </c>
      <c r="N215" s="58">
        <f t="shared" si="149"/>
        <v>0</v>
      </c>
      <c r="O215" s="54">
        <f t="shared" si="147"/>
        <v>-154.904</v>
      </c>
    </row>
    <row r="216" spans="1:15" ht="24.75" hidden="1" customHeight="1" x14ac:dyDescent="0.2">
      <c r="A216" s="102" t="s">
        <v>72</v>
      </c>
      <c r="B216" s="63"/>
      <c r="C216" s="63"/>
      <c r="D216" s="71" t="s">
        <v>104</v>
      </c>
      <c r="E216" s="28"/>
      <c r="F216" s="24"/>
      <c r="G216" s="24"/>
      <c r="H216" s="24"/>
      <c r="I216" s="29">
        <f t="shared" si="166"/>
        <v>0</v>
      </c>
      <c r="J216" s="29"/>
      <c r="K216" s="30">
        <f t="shared" si="156"/>
        <v>0</v>
      </c>
      <c r="L216" s="25"/>
      <c r="M216" s="24"/>
      <c r="N216" s="58" t="e">
        <f t="shared" si="149"/>
        <v>#DIV/0!</v>
      </c>
      <c r="O216" s="54">
        <f t="shared" si="147"/>
        <v>0</v>
      </c>
    </row>
    <row r="217" spans="1:15" ht="15.75" hidden="1" customHeight="1" x14ac:dyDescent="0.2">
      <c r="A217" s="102"/>
      <c r="B217" s="63" t="s">
        <v>246</v>
      </c>
      <c r="C217" s="63"/>
      <c r="D217" s="71" t="s">
        <v>351</v>
      </c>
      <c r="E217" s="28"/>
      <c r="F217" s="24">
        <f>F219</f>
        <v>0</v>
      </c>
      <c r="G217" s="28">
        <f t="shared" ref="G217:H217" si="188">G219</f>
        <v>0</v>
      </c>
      <c r="H217" s="24">
        <f t="shared" si="188"/>
        <v>0</v>
      </c>
      <c r="I217" s="29">
        <f t="shared" si="166"/>
        <v>0</v>
      </c>
      <c r="J217" s="29"/>
      <c r="K217" s="30"/>
      <c r="L217" s="25"/>
      <c r="M217" s="24">
        <f>M219</f>
        <v>0</v>
      </c>
      <c r="N217" s="58" t="e">
        <f t="shared" ref="N217:N220" si="189">H217/M217*100</f>
        <v>#DIV/0!</v>
      </c>
      <c r="O217" s="54">
        <f t="shared" si="147"/>
        <v>0</v>
      </c>
    </row>
    <row r="218" spans="1:15" ht="17.25" hidden="1" customHeight="1" x14ac:dyDescent="0.2">
      <c r="A218" s="102"/>
      <c r="B218" s="63"/>
      <c r="C218" s="63"/>
      <c r="D218" s="73" t="s">
        <v>46</v>
      </c>
      <c r="E218" s="28"/>
      <c r="F218" s="24"/>
      <c r="G218" s="24"/>
      <c r="H218" s="24"/>
      <c r="I218" s="29">
        <f t="shared" si="166"/>
        <v>0</v>
      </c>
      <c r="J218" s="29"/>
      <c r="K218" s="30"/>
      <c r="L218" s="25"/>
      <c r="M218" s="24"/>
      <c r="N218" s="58" t="e">
        <f t="shared" si="189"/>
        <v>#DIV/0!</v>
      </c>
      <c r="O218" s="54">
        <f t="shared" si="147"/>
        <v>0</v>
      </c>
    </row>
    <row r="219" spans="1:15" ht="61.5" hidden="1" customHeight="1" x14ac:dyDescent="0.2">
      <c r="A219" s="102"/>
      <c r="B219" s="64" t="s">
        <v>352</v>
      </c>
      <c r="C219" s="64"/>
      <c r="D219" s="72" t="s">
        <v>423</v>
      </c>
      <c r="E219" s="28"/>
      <c r="F219" s="24"/>
      <c r="G219" s="24"/>
      <c r="H219" s="24"/>
      <c r="I219" s="29">
        <f t="shared" si="166"/>
        <v>0</v>
      </c>
      <c r="J219" s="29"/>
      <c r="K219" s="30"/>
      <c r="L219" s="25"/>
      <c r="M219" s="24"/>
      <c r="N219" s="58" t="e">
        <f t="shared" si="189"/>
        <v>#DIV/0!</v>
      </c>
      <c r="O219" s="54">
        <f t="shared" si="147"/>
        <v>0</v>
      </c>
    </row>
    <row r="220" spans="1:15" ht="24" customHeight="1" x14ac:dyDescent="0.2">
      <c r="A220" s="102" t="s">
        <v>73</v>
      </c>
      <c r="B220" s="63" t="s">
        <v>248</v>
      </c>
      <c r="C220" s="63"/>
      <c r="D220" s="71" t="s">
        <v>249</v>
      </c>
      <c r="E220" s="24"/>
      <c r="F220" s="24"/>
      <c r="G220" s="24"/>
      <c r="H220" s="24"/>
      <c r="I220" s="29">
        <f t="shared" si="166"/>
        <v>0</v>
      </c>
      <c r="J220" s="29"/>
      <c r="K220" s="30">
        <f t="shared" si="156"/>
        <v>0</v>
      </c>
      <c r="L220" s="25"/>
      <c r="M220" s="24">
        <v>832.86699999999996</v>
      </c>
      <c r="N220" s="58">
        <f t="shared" si="189"/>
        <v>0</v>
      </c>
      <c r="O220" s="54">
        <f t="shared" ref="O220:O304" si="190">H220-M220</f>
        <v>-832.86699999999996</v>
      </c>
    </row>
    <row r="221" spans="1:15" ht="24.75" hidden="1" customHeight="1" x14ac:dyDescent="0.2">
      <c r="A221" s="102"/>
      <c r="B221" s="63" t="s">
        <v>427</v>
      </c>
      <c r="C221" s="63"/>
      <c r="D221" s="71" t="s">
        <v>292</v>
      </c>
      <c r="E221" s="24"/>
      <c r="F221" s="24"/>
      <c r="G221" s="24"/>
      <c r="H221" s="24"/>
      <c r="I221" s="29">
        <f t="shared" ref="I221" si="191">IF(F221&gt;0,H221/F221*100,0)</f>
        <v>0</v>
      </c>
      <c r="J221" s="29"/>
      <c r="K221" s="30">
        <f t="shared" ref="K221" si="192">IF(G221&gt;0,H221/G221*100,0)</f>
        <v>0</v>
      </c>
      <c r="L221" s="25"/>
      <c r="M221" s="24"/>
      <c r="N221" s="97" t="e">
        <f t="shared" ref="N221:N268" si="193">H221/M221*100</f>
        <v>#DIV/0!</v>
      </c>
      <c r="O221" s="54">
        <f t="shared" si="190"/>
        <v>0</v>
      </c>
    </row>
    <row r="222" spans="1:15" ht="47.25" hidden="1" customHeight="1" x14ac:dyDescent="0.2">
      <c r="A222" s="102"/>
      <c r="B222" s="63" t="s">
        <v>442</v>
      </c>
      <c r="C222" s="63"/>
      <c r="D222" s="71" t="s">
        <v>443</v>
      </c>
      <c r="E222" s="24"/>
      <c r="F222" s="24"/>
      <c r="G222" s="24"/>
      <c r="H222" s="24"/>
      <c r="I222" s="29">
        <f t="shared" ref="I222" si="194">IF(F222&gt;0,H222/F222*100,0)</f>
        <v>0</v>
      </c>
      <c r="J222" s="29"/>
      <c r="K222" s="30">
        <f t="shared" ref="K222" si="195">IF(G222&gt;0,H222/G222*100,0)</f>
        <v>0</v>
      </c>
      <c r="L222" s="25"/>
      <c r="M222" s="24"/>
      <c r="N222" s="97" t="e">
        <f t="shared" ref="N222" si="196">H222/M222*100</f>
        <v>#DIV/0!</v>
      </c>
      <c r="O222" s="54">
        <f t="shared" ref="O222" si="197">H222-M222</f>
        <v>0</v>
      </c>
    </row>
    <row r="223" spans="1:15" ht="15.75" hidden="1" customHeight="1" x14ac:dyDescent="0.2">
      <c r="A223" s="102"/>
      <c r="B223" s="20" t="s">
        <v>290</v>
      </c>
      <c r="C223" s="20"/>
      <c r="D223" s="70" t="s">
        <v>291</v>
      </c>
      <c r="E223" s="25"/>
      <c r="F223" s="25"/>
      <c r="G223" s="25"/>
      <c r="H223" s="25"/>
      <c r="I223" s="26">
        <f t="shared" si="166"/>
        <v>0</v>
      </c>
      <c r="J223" s="29"/>
      <c r="K223" s="30"/>
      <c r="L223" s="25"/>
      <c r="M223" s="25"/>
      <c r="N223" s="56" t="e">
        <f t="shared" si="193"/>
        <v>#DIV/0!</v>
      </c>
      <c r="O223" s="53">
        <f t="shared" si="190"/>
        <v>0</v>
      </c>
    </row>
    <row r="224" spans="1:15" ht="30.75" hidden="1" customHeight="1" x14ac:dyDescent="0.2">
      <c r="A224" s="11"/>
      <c r="B224" s="20" t="s">
        <v>175</v>
      </c>
      <c r="C224" s="20"/>
      <c r="D224" s="70" t="s">
        <v>455</v>
      </c>
      <c r="E224" s="25">
        <f>E226+E233+E234+E235+E236+E227+E242</f>
        <v>0</v>
      </c>
      <c r="F224" s="25">
        <f>F226+F233+F234+F235+F236+F227+F242</f>
        <v>0</v>
      </c>
      <c r="G224" s="32">
        <f>G226+G233+G234+G235+G236+G227+G242</f>
        <v>0</v>
      </c>
      <c r="H224" s="25">
        <f>H226+H233+H234+H235+H236+H227+H242</f>
        <v>0</v>
      </c>
      <c r="I224" s="26">
        <f t="shared" si="166"/>
        <v>0</v>
      </c>
      <c r="J224" s="26"/>
      <c r="K224" s="27">
        <f t="shared" si="156"/>
        <v>0</v>
      </c>
      <c r="L224" s="25"/>
      <c r="M224" s="25">
        <f>M226+M233+M234+M235+M236+M227+M242</f>
        <v>0</v>
      </c>
      <c r="N224" s="112" t="e">
        <f t="shared" si="193"/>
        <v>#DIV/0!</v>
      </c>
      <c r="O224" s="53">
        <f t="shared" si="190"/>
        <v>0</v>
      </c>
    </row>
    <row r="225" spans="1:15" ht="24" hidden="1" customHeight="1" x14ac:dyDescent="0.2">
      <c r="A225" s="102"/>
      <c r="B225" s="63"/>
      <c r="C225" s="63"/>
      <c r="D225" s="74" t="s">
        <v>47</v>
      </c>
      <c r="E225" s="28"/>
      <c r="F225" s="24"/>
      <c r="G225" s="24"/>
      <c r="H225" s="24"/>
      <c r="I225" s="29">
        <f t="shared" si="166"/>
        <v>0</v>
      </c>
      <c r="J225" s="29"/>
      <c r="K225" s="30">
        <f t="shared" si="156"/>
        <v>0</v>
      </c>
      <c r="L225" s="25"/>
      <c r="M225" s="28"/>
      <c r="N225" s="97"/>
      <c r="O225" s="54">
        <f t="shared" si="190"/>
        <v>0</v>
      </c>
    </row>
    <row r="226" spans="1:15" ht="21.75" hidden="1" customHeight="1" x14ac:dyDescent="0.2">
      <c r="A226" s="102"/>
      <c r="B226" s="63" t="s">
        <v>298</v>
      </c>
      <c r="C226" s="63"/>
      <c r="D226" s="74" t="s">
        <v>292</v>
      </c>
      <c r="E226" s="28"/>
      <c r="F226" s="24"/>
      <c r="G226" s="24"/>
      <c r="H226" s="24"/>
      <c r="I226" s="29">
        <f t="shared" si="166"/>
        <v>0</v>
      </c>
      <c r="J226" s="29"/>
      <c r="K226" s="30"/>
      <c r="L226" s="25"/>
      <c r="M226" s="24"/>
      <c r="N226" s="97"/>
      <c r="O226" s="54">
        <f t="shared" si="190"/>
        <v>0</v>
      </c>
    </row>
    <row r="227" spans="1:15" ht="21.75" hidden="1" customHeight="1" x14ac:dyDescent="0.2">
      <c r="A227" s="102"/>
      <c r="B227" s="63" t="s">
        <v>299</v>
      </c>
      <c r="C227" s="63"/>
      <c r="D227" s="74" t="s">
        <v>293</v>
      </c>
      <c r="E227" s="28">
        <f>E229+E230+E232+E231</f>
        <v>0</v>
      </c>
      <c r="F227" s="24">
        <f t="shared" ref="F227:G227" si="198">F229+F230+F232+F231</f>
        <v>0</v>
      </c>
      <c r="G227" s="28">
        <f t="shared" si="198"/>
        <v>0</v>
      </c>
      <c r="H227" s="24">
        <f>H229+H230+H232+H231</f>
        <v>0</v>
      </c>
      <c r="I227" s="29">
        <f t="shared" si="166"/>
        <v>0</v>
      </c>
      <c r="J227" s="29"/>
      <c r="K227" s="30"/>
      <c r="L227" s="25"/>
      <c r="M227" s="24">
        <f>M229+M230+M232+M231</f>
        <v>0</v>
      </c>
      <c r="N227" s="97"/>
      <c r="O227" s="54">
        <f t="shared" si="190"/>
        <v>0</v>
      </c>
    </row>
    <row r="228" spans="1:15" ht="18" hidden="1" customHeight="1" x14ac:dyDescent="0.2">
      <c r="A228" s="102"/>
      <c r="B228" s="63"/>
      <c r="C228" s="63"/>
      <c r="D228" s="73" t="s">
        <v>46</v>
      </c>
      <c r="E228" s="28"/>
      <c r="F228" s="24"/>
      <c r="G228" s="24"/>
      <c r="H228" s="24"/>
      <c r="I228" s="29">
        <f t="shared" si="166"/>
        <v>0</v>
      </c>
      <c r="J228" s="29"/>
      <c r="K228" s="30"/>
      <c r="L228" s="25"/>
      <c r="M228" s="24"/>
      <c r="N228" s="97"/>
      <c r="O228" s="54">
        <f t="shared" si="190"/>
        <v>0</v>
      </c>
    </row>
    <row r="229" spans="1:15" ht="21.75" hidden="1" customHeight="1" x14ac:dyDescent="0.2">
      <c r="A229" s="102"/>
      <c r="B229" s="63" t="s">
        <v>300</v>
      </c>
      <c r="C229" s="63"/>
      <c r="D229" s="73" t="s">
        <v>294</v>
      </c>
      <c r="E229" s="28"/>
      <c r="F229" s="24"/>
      <c r="G229" s="24"/>
      <c r="H229" s="24"/>
      <c r="I229" s="29">
        <f t="shared" si="166"/>
        <v>0</v>
      </c>
      <c r="J229" s="29"/>
      <c r="K229" s="30"/>
      <c r="L229" s="25"/>
      <c r="M229" s="24"/>
      <c r="N229" s="97"/>
      <c r="O229" s="54">
        <f t="shared" si="190"/>
        <v>0</v>
      </c>
    </row>
    <row r="230" spans="1:15" ht="19.5" hidden="1" customHeight="1" x14ac:dyDescent="0.2">
      <c r="A230" s="102" t="s">
        <v>82</v>
      </c>
      <c r="B230" s="63" t="s">
        <v>301</v>
      </c>
      <c r="C230" s="63"/>
      <c r="D230" s="73" t="s">
        <v>295</v>
      </c>
      <c r="E230" s="28"/>
      <c r="F230" s="24"/>
      <c r="G230" s="24"/>
      <c r="H230" s="24"/>
      <c r="I230" s="29">
        <f t="shared" si="166"/>
        <v>0</v>
      </c>
      <c r="J230" s="29"/>
      <c r="K230" s="30">
        <f t="shared" si="156"/>
        <v>0</v>
      </c>
      <c r="L230" s="24"/>
      <c r="M230" s="24"/>
      <c r="N230" s="97"/>
      <c r="O230" s="54">
        <f t="shared" si="190"/>
        <v>0</v>
      </c>
    </row>
    <row r="231" spans="1:15" ht="14.25" hidden="1" customHeight="1" x14ac:dyDescent="0.2">
      <c r="A231" s="102"/>
      <c r="B231" s="63" t="s">
        <v>369</v>
      </c>
      <c r="C231" s="63"/>
      <c r="D231" s="73" t="s">
        <v>370</v>
      </c>
      <c r="E231" s="28"/>
      <c r="F231" s="24"/>
      <c r="G231" s="24"/>
      <c r="H231" s="24"/>
      <c r="I231" s="29">
        <f t="shared" si="166"/>
        <v>0</v>
      </c>
      <c r="J231" s="29"/>
      <c r="K231" s="30"/>
      <c r="L231" s="24"/>
      <c r="M231" s="24"/>
      <c r="N231" s="97"/>
      <c r="O231" s="54">
        <f t="shared" si="190"/>
        <v>0</v>
      </c>
    </row>
    <row r="232" spans="1:15" ht="14.25" hidden="1" customHeight="1" x14ac:dyDescent="0.2">
      <c r="A232" s="102" t="s">
        <v>195</v>
      </c>
      <c r="B232" s="63" t="s">
        <v>302</v>
      </c>
      <c r="C232" s="63"/>
      <c r="D232" s="73" t="s">
        <v>296</v>
      </c>
      <c r="E232" s="28"/>
      <c r="F232" s="24"/>
      <c r="G232" s="24"/>
      <c r="H232" s="24"/>
      <c r="I232" s="29">
        <f t="shared" si="166"/>
        <v>0</v>
      </c>
      <c r="J232" s="29"/>
      <c r="K232" s="30">
        <f t="shared" si="156"/>
        <v>0</v>
      </c>
      <c r="L232" s="24"/>
      <c r="M232" s="24"/>
      <c r="N232" s="97"/>
      <c r="O232" s="54">
        <f t="shared" si="190"/>
        <v>0</v>
      </c>
    </row>
    <row r="233" spans="1:15" ht="24.75" hidden="1" customHeight="1" x14ac:dyDescent="0.2">
      <c r="A233" s="102"/>
      <c r="B233" s="63" t="s">
        <v>303</v>
      </c>
      <c r="C233" s="63"/>
      <c r="D233" s="74" t="s">
        <v>363</v>
      </c>
      <c r="E233" s="24"/>
      <c r="F233" s="24"/>
      <c r="G233" s="28"/>
      <c r="H233" s="24"/>
      <c r="I233" s="29">
        <f t="shared" si="166"/>
        <v>0</v>
      </c>
      <c r="J233" s="29"/>
      <c r="K233" s="30">
        <f t="shared" si="156"/>
        <v>0</v>
      </c>
      <c r="L233" s="24"/>
      <c r="M233" s="24"/>
      <c r="N233" s="113" t="e">
        <f t="shared" si="193"/>
        <v>#DIV/0!</v>
      </c>
      <c r="O233" s="54">
        <f t="shared" si="190"/>
        <v>0</v>
      </c>
    </row>
    <row r="234" spans="1:15" ht="21" hidden="1" customHeight="1" x14ac:dyDescent="0.2">
      <c r="A234" s="102"/>
      <c r="B234" s="63" t="s">
        <v>304</v>
      </c>
      <c r="C234" s="63"/>
      <c r="D234" s="74" t="s">
        <v>297</v>
      </c>
      <c r="E234" s="24"/>
      <c r="F234" s="24"/>
      <c r="G234" s="24"/>
      <c r="H234" s="24"/>
      <c r="I234" s="29">
        <f t="shared" si="166"/>
        <v>0</v>
      </c>
      <c r="J234" s="29"/>
      <c r="K234" s="30">
        <f t="shared" si="156"/>
        <v>0</v>
      </c>
      <c r="L234" s="24"/>
      <c r="M234" s="24"/>
      <c r="N234" s="90" t="e">
        <f t="shared" si="193"/>
        <v>#DIV/0!</v>
      </c>
      <c r="O234" s="54">
        <f t="shared" si="190"/>
        <v>0</v>
      </c>
    </row>
    <row r="235" spans="1:15" ht="33.75" hidden="1" customHeight="1" x14ac:dyDescent="0.2">
      <c r="A235" s="102" t="s">
        <v>113</v>
      </c>
      <c r="B235" s="63" t="s">
        <v>305</v>
      </c>
      <c r="C235" s="63"/>
      <c r="D235" s="74" t="s">
        <v>306</v>
      </c>
      <c r="E235" s="24"/>
      <c r="F235" s="24"/>
      <c r="G235" s="24"/>
      <c r="H235" s="24"/>
      <c r="I235" s="29">
        <f>IF(F235&gt;0,H235/F235*100,0)</f>
        <v>0</v>
      </c>
      <c r="J235" s="29"/>
      <c r="K235" s="30">
        <f t="shared" si="156"/>
        <v>0</v>
      </c>
      <c r="L235" s="24"/>
      <c r="M235" s="24"/>
      <c r="N235" s="90" t="e">
        <f t="shared" si="193"/>
        <v>#DIV/0!</v>
      </c>
      <c r="O235" s="54">
        <f t="shared" si="190"/>
        <v>0</v>
      </c>
    </row>
    <row r="236" spans="1:15" ht="24" hidden="1" customHeight="1" x14ac:dyDescent="0.2">
      <c r="A236" s="102"/>
      <c r="B236" s="63" t="s">
        <v>307</v>
      </c>
      <c r="C236" s="63"/>
      <c r="D236" s="74" t="s">
        <v>308</v>
      </c>
      <c r="E236" s="24">
        <f>E241</f>
        <v>0</v>
      </c>
      <c r="F236" s="31">
        <f>F241</f>
        <v>0</v>
      </c>
      <c r="G236" s="33">
        <f t="shared" ref="G236" si="199">G241+G239+G238</f>
        <v>0</v>
      </c>
      <c r="H236" s="24">
        <f>H241+H239+H238</f>
        <v>0</v>
      </c>
      <c r="I236" s="29">
        <f t="shared" ref="I236:I239" si="200">IF(F236&gt;0,H236/F236*100,0)</f>
        <v>0</v>
      </c>
      <c r="J236" s="29"/>
      <c r="K236" s="30">
        <f t="shared" ref="K236:K239" si="201">IF(G236&gt;0,H236/G236*100,0)</f>
        <v>0</v>
      </c>
      <c r="L236" s="24"/>
      <c r="M236" s="24">
        <f>M239+M240+M241</f>
        <v>0</v>
      </c>
      <c r="N236" s="90" t="e">
        <f t="shared" si="193"/>
        <v>#DIV/0!</v>
      </c>
      <c r="O236" s="54">
        <f t="shared" si="190"/>
        <v>0</v>
      </c>
    </row>
    <row r="237" spans="1:15" ht="21.75" hidden="1" customHeight="1" x14ac:dyDescent="0.2">
      <c r="A237" s="102"/>
      <c r="B237" s="63"/>
      <c r="C237" s="63"/>
      <c r="D237" s="73" t="s">
        <v>46</v>
      </c>
      <c r="E237" s="28"/>
      <c r="F237" s="31"/>
      <c r="G237" s="24"/>
      <c r="H237" s="24"/>
      <c r="I237" s="29">
        <f t="shared" si="200"/>
        <v>0</v>
      </c>
      <c r="J237" s="29"/>
      <c r="K237" s="30">
        <f t="shared" si="201"/>
        <v>0</v>
      </c>
      <c r="L237" s="24"/>
      <c r="M237" s="28"/>
      <c r="N237" s="91"/>
      <c r="O237" s="54">
        <f t="shared" si="190"/>
        <v>0</v>
      </c>
    </row>
    <row r="238" spans="1:15" ht="14.25" hidden="1" customHeight="1" x14ac:dyDescent="0.2">
      <c r="A238" s="102"/>
      <c r="B238" s="63" t="s">
        <v>353</v>
      </c>
      <c r="C238" s="63"/>
      <c r="D238" s="73" t="s">
        <v>354</v>
      </c>
      <c r="E238" s="28"/>
      <c r="F238" s="31"/>
      <c r="G238" s="24"/>
      <c r="H238" s="24"/>
      <c r="I238" s="29">
        <f t="shared" si="200"/>
        <v>0</v>
      </c>
      <c r="J238" s="29"/>
      <c r="K238" s="30"/>
      <c r="L238" s="24"/>
      <c r="M238" s="28"/>
      <c r="N238" s="91" t="e">
        <f t="shared" si="193"/>
        <v>#DIV/0!</v>
      </c>
      <c r="O238" s="54">
        <f t="shared" si="190"/>
        <v>0</v>
      </c>
    </row>
    <row r="239" spans="1:15" ht="12" hidden="1" customHeight="1" x14ac:dyDescent="0.2">
      <c r="A239" s="102"/>
      <c r="B239" s="63" t="s">
        <v>353</v>
      </c>
      <c r="C239" s="63"/>
      <c r="D239" s="73" t="s">
        <v>354</v>
      </c>
      <c r="E239" s="28"/>
      <c r="F239" s="31"/>
      <c r="G239" s="24"/>
      <c r="H239" s="24"/>
      <c r="I239" s="29">
        <f t="shared" si="200"/>
        <v>0</v>
      </c>
      <c r="J239" s="29"/>
      <c r="K239" s="30">
        <f t="shared" si="201"/>
        <v>0</v>
      </c>
      <c r="L239" s="24"/>
      <c r="M239" s="28"/>
      <c r="N239" s="91" t="e">
        <f t="shared" si="193"/>
        <v>#DIV/0!</v>
      </c>
      <c r="O239" s="54">
        <f t="shared" si="190"/>
        <v>0</v>
      </c>
    </row>
    <row r="240" spans="1:15" ht="9" hidden="1" customHeight="1" x14ac:dyDescent="0.2">
      <c r="A240" s="102"/>
      <c r="B240" s="63" t="s">
        <v>395</v>
      </c>
      <c r="C240" s="63"/>
      <c r="D240" s="73" t="s">
        <v>396</v>
      </c>
      <c r="E240" s="28"/>
      <c r="F240" s="31"/>
      <c r="G240" s="24"/>
      <c r="H240" s="24"/>
      <c r="I240" s="29"/>
      <c r="J240" s="29"/>
      <c r="K240" s="30"/>
      <c r="L240" s="24"/>
      <c r="M240" s="28"/>
      <c r="N240" s="91" t="e">
        <f t="shared" si="193"/>
        <v>#DIV/0!</v>
      </c>
      <c r="O240" s="54">
        <f t="shared" ref="O240" si="202">H240-M240</f>
        <v>0</v>
      </c>
    </row>
    <row r="241" spans="1:15" ht="83.25" hidden="1" customHeight="1" x14ac:dyDescent="0.2">
      <c r="A241" s="102"/>
      <c r="B241" s="63" t="s">
        <v>309</v>
      </c>
      <c r="C241" s="64"/>
      <c r="D241" s="73" t="s">
        <v>310</v>
      </c>
      <c r="E241" s="28"/>
      <c r="F241" s="31"/>
      <c r="G241" s="24"/>
      <c r="H241" s="24"/>
      <c r="I241" s="29">
        <f>IF(F241&gt;0,H241/F241*100,0)</f>
        <v>0</v>
      </c>
      <c r="J241" s="29"/>
      <c r="K241" s="30"/>
      <c r="L241" s="24"/>
      <c r="M241" s="24"/>
      <c r="N241" s="90" t="e">
        <f t="shared" si="193"/>
        <v>#DIV/0!</v>
      </c>
      <c r="O241" s="54">
        <f t="shared" si="190"/>
        <v>0</v>
      </c>
    </row>
    <row r="242" spans="1:15" ht="14.25" hidden="1" customHeight="1" x14ac:dyDescent="0.2">
      <c r="A242" s="102"/>
      <c r="B242" s="63" t="s">
        <v>335</v>
      </c>
      <c r="C242" s="64"/>
      <c r="D242" s="74" t="s">
        <v>336</v>
      </c>
      <c r="E242" s="28"/>
      <c r="F242" s="24"/>
      <c r="G242" s="24"/>
      <c r="H242" s="24"/>
      <c r="I242" s="55">
        <f>IF(F242&gt;0,H242/F242*100,0)</f>
        <v>0</v>
      </c>
      <c r="J242" s="29"/>
      <c r="K242" s="30"/>
      <c r="L242" s="24"/>
      <c r="M242" s="28"/>
      <c r="N242" s="91" t="s">
        <v>435</v>
      </c>
      <c r="O242" s="54">
        <f t="shared" si="190"/>
        <v>0</v>
      </c>
    </row>
    <row r="243" spans="1:15" ht="9" hidden="1" customHeight="1" x14ac:dyDescent="0.2">
      <c r="A243" s="11" t="s">
        <v>39</v>
      </c>
      <c r="B243" s="20" t="s">
        <v>176</v>
      </c>
      <c r="C243" s="20"/>
      <c r="D243" s="70" t="s">
        <v>250</v>
      </c>
      <c r="E243" s="23">
        <f>E245+E250</f>
        <v>0</v>
      </c>
      <c r="F243" s="25">
        <f>F245+F250+F251</f>
        <v>0</v>
      </c>
      <c r="G243" s="23">
        <f>G245+G250+G251</f>
        <v>0</v>
      </c>
      <c r="H243" s="23">
        <f>H245+H250+H251</f>
        <v>0</v>
      </c>
      <c r="I243" s="26">
        <f t="shared" si="166"/>
        <v>0</v>
      </c>
      <c r="J243" s="26"/>
      <c r="K243" s="27">
        <f t="shared" si="156"/>
        <v>0</v>
      </c>
      <c r="L243" s="25"/>
      <c r="M243" s="23">
        <f>M245+M250+M251+M249</f>
        <v>0</v>
      </c>
      <c r="N243" s="91" t="s">
        <v>435</v>
      </c>
      <c r="O243" s="53">
        <f t="shared" si="190"/>
        <v>0</v>
      </c>
    </row>
    <row r="244" spans="1:15" ht="12.75" hidden="1" customHeight="1" x14ac:dyDescent="0.2">
      <c r="A244" s="102"/>
      <c r="B244" s="63"/>
      <c r="C244" s="63"/>
      <c r="D244" s="74" t="s">
        <v>47</v>
      </c>
      <c r="E244" s="28"/>
      <c r="F244" s="24"/>
      <c r="G244" s="28"/>
      <c r="H244" s="28"/>
      <c r="I244" s="29">
        <f t="shared" si="166"/>
        <v>0</v>
      </c>
      <c r="J244" s="29"/>
      <c r="K244" s="30">
        <f t="shared" si="156"/>
        <v>0</v>
      </c>
      <c r="L244" s="25"/>
      <c r="M244" s="28"/>
      <c r="N244" s="91" t="s">
        <v>435</v>
      </c>
      <c r="O244" s="54">
        <f t="shared" si="190"/>
        <v>0</v>
      </c>
    </row>
    <row r="245" spans="1:15" ht="12.75" hidden="1" customHeight="1" x14ac:dyDescent="0.2">
      <c r="A245" s="102" t="s">
        <v>26</v>
      </c>
      <c r="B245" s="63" t="s">
        <v>255</v>
      </c>
      <c r="C245" s="63" t="s">
        <v>182</v>
      </c>
      <c r="D245" s="74" t="s">
        <v>27</v>
      </c>
      <c r="E245" s="28">
        <f>E248</f>
        <v>0</v>
      </c>
      <c r="F245" s="24">
        <f t="shared" ref="F245:H245" si="203">F248</f>
        <v>0</v>
      </c>
      <c r="G245" s="28">
        <f t="shared" si="203"/>
        <v>0</v>
      </c>
      <c r="H245" s="28">
        <f t="shared" si="203"/>
        <v>0</v>
      </c>
      <c r="I245" s="29">
        <f t="shared" si="166"/>
        <v>0</v>
      </c>
      <c r="J245" s="29"/>
      <c r="K245" s="30">
        <f t="shared" si="156"/>
        <v>0</v>
      </c>
      <c r="L245" s="25"/>
      <c r="M245" s="28">
        <f t="shared" ref="M245" si="204">M248</f>
        <v>0</v>
      </c>
      <c r="N245" s="91" t="s">
        <v>435</v>
      </c>
      <c r="O245" s="54">
        <f t="shared" si="190"/>
        <v>0</v>
      </c>
    </row>
    <row r="246" spans="1:15" ht="12" hidden="1" customHeight="1" x14ac:dyDescent="0.2">
      <c r="A246" s="102" t="s">
        <v>44</v>
      </c>
      <c r="B246" s="63"/>
      <c r="C246" s="63"/>
      <c r="D246" s="71" t="s">
        <v>8</v>
      </c>
      <c r="E246" s="28"/>
      <c r="F246" s="24"/>
      <c r="G246" s="28"/>
      <c r="H246" s="28"/>
      <c r="I246" s="29">
        <f t="shared" si="166"/>
        <v>0</v>
      </c>
      <c r="J246" s="29"/>
      <c r="K246" s="30">
        <f t="shared" si="156"/>
        <v>0</v>
      </c>
      <c r="L246" s="25"/>
      <c r="M246" s="28"/>
      <c r="N246" s="91" t="s">
        <v>435</v>
      </c>
      <c r="O246" s="54">
        <f t="shared" si="190"/>
        <v>0</v>
      </c>
    </row>
    <row r="247" spans="1:15" ht="9.75" hidden="1" customHeight="1" x14ac:dyDescent="0.2">
      <c r="A247" s="102"/>
      <c r="B247" s="63"/>
      <c r="C247" s="63"/>
      <c r="D247" s="73" t="s">
        <v>46</v>
      </c>
      <c r="E247" s="28"/>
      <c r="F247" s="24"/>
      <c r="G247" s="28"/>
      <c r="H247" s="28"/>
      <c r="I247" s="29">
        <f t="shared" si="166"/>
        <v>0</v>
      </c>
      <c r="J247" s="29"/>
      <c r="K247" s="30"/>
      <c r="L247" s="25"/>
      <c r="M247" s="28"/>
      <c r="N247" s="91" t="s">
        <v>435</v>
      </c>
      <c r="O247" s="54">
        <f t="shared" si="190"/>
        <v>0</v>
      </c>
    </row>
    <row r="248" spans="1:15" ht="16.5" hidden="1" customHeight="1" x14ac:dyDescent="0.2">
      <c r="A248" s="102"/>
      <c r="B248" s="64" t="s">
        <v>256</v>
      </c>
      <c r="C248" s="63"/>
      <c r="D248" s="72" t="s">
        <v>27</v>
      </c>
      <c r="E248" s="28"/>
      <c r="F248" s="24"/>
      <c r="G248" s="28"/>
      <c r="H248" s="28"/>
      <c r="I248" s="29">
        <f t="shared" si="166"/>
        <v>0</v>
      </c>
      <c r="J248" s="29"/>
      <c r="K248" s="30"/>
      <c r="L248" s="25"/>
      <c r="M248" s="28"/>
      <c r="N248" s="91" t="s">
        <v>435</v>
      </c>
      <c r="O248" s="54">
        <f t="shared" si="190"/>
        <v>0</v>
      </c>
    </row>
    <row r="249" spans="1:15" ht="16.5" hidden="1" customHeight="1" x14ac:dyDescent="0.2">
      <c r="A249" s="102"/>
      <c r="B249" s="64" t="s">
        <v>356</v>
      </c>
      <c r="C249" s="63"/>
      <c r="D249" s="71" t="s">
        <v>374</v>
      </c>
      <c r="E249" s="28"/>
      <c r="F249" s="24"/>
      <c r="G249" s="28"/>
      <c r="H249" s="28"/>
      <c r="I249" s="29"/>
      <c r="J249" s="29"/>
      <c r="K249" s="30"/>
      <c r="L249" s="25"/>
      <c r="M249" s="28"/>
      <c r="N249" s="91" t="s">
        <v>435</v>
      </c>
      <c r="O249" s="54">
        <f t="shared" si="190"/>
        <v>0</v>
      </c>
    </row>
    <row r="250" spans="1:15" ht="12.75" hidden="1" customHeight="1" x14ac:dyDescent="0.2">
      <c r="A250" s="102"/>
      <c r="B250" s="63" t="s">
        <v>331</v>
      </c>
      <c r="C250" s="63"/>
      <c r="D250" s="74" t="s">
        <v>332</v>
      </c>
      <c r="E250" s="28"/>
      <c r="F250" s="24"/>
      <c r="G250" s="28"/>
      <c r="H250" s="28"/>
      <c r="I250" s="29">
        <f t="shared" si="166"/>
        <v>0</v>
      </c>
      <c r="J250" s="29"/>
      <c r="K250" s="30"/>
      <c r="L250" s="25"/>
      <c r="M250" s="28"/>
      <c r="N250" s="91" t="s">
        <v>435</v>
      </c>
      <c r="O250" s="54">
        <f t="shared" si="190"/>
        <v>0</v>
      </c>
    </row>
    <row r="251" spans="1:15" ht="8.25" hidden="1" customHeight="1" x14ac:dyDescent="0.2">
      <c r="A251" s="102"/>
      <c r="B251" s="63" t="s">
        <v>342</v>
      </c>
      <c r="C251" s="63"/>
      <c r="D251" s="74" t="s">
        <v>341</v>
      </c>
      <c r="E251" s="28"/>
      <c r="F251" s="24">
        <f>F255+F253</f>
        <v>0</v>
      </c>
      <c r="G251" s="28">
        <f t="shared" ref="G251:H251" si="205">G255+G253</f>
        <v>0</v>
      </c>
      <c r="H251" s="28">
        <f t="shared" si="205"/>
        <v>0</v>
      </c>
      <c r="I251" s="29">
        <f t="shared" ref="I251" si="206">IF(F251&gt;0,H251/F251*100,0)</f>
        <v>0</v>
      </c>
      <c r="J251" s="29"/>
      <c r="K251" s="30"/>
      <c r="L251" s="25"/>
      <c r="M251" s="28">
        <f>M253+M254+M255</f>
        <v>0</v>
      </c>
      <c r="N251" s="91" t="s">
        <v>435</v>
      </c>
      <c r="O251" s="54">
        <f t="shared" si="190"/>
        <v>0</v>
      </c>
    </row>
    <row r="252" spans="1:15" ht="12" hidden="1" customHeight="1" x14ac:dyDescent="0.2">
      <c r="A252" s="102"/>
      <c r="B252" s="63"/>
      <c r="C252" s="63"/>
      <c r="D252" s="73" t="s">
        <v>46</v>
      </c>
      <c r="E252" s="28"/>
      <c r="F252" s="24"/>
      <c r="G252" s="28"/>
      <c r="H252" s="28"/>
      <c r="I252" s="29">
        <f t="shared" si="166"/>
        <v>0</v>
      </c>
      <c r="J252" s="29"/>
      <c r="K252" s="30"/>
      <c r="L252" s="25"/>
      <c r="M252" s="28"/>
      <c r="N252" s="91" t="s">
        <v>435</v>
      </c>
      <c r="O252" s="54">
        <f t="shared" si="190"/>
        <v>0</v>
      </c>
    </row>
    <row r="253" spans="1:15" ht="10.5" hidden="1" customHeight="1" x14ac:dyDescent="0.2">
      <c r="A253" s="102"/>
      <c r="B253" s="64" t="s">
        <v>344</v>
      </c>
      <c r="C253" s="64"/>
      <c r="D253" s="73" t="s">
        <v>343</v>
      </c>
      <c r="E253" s="28"/>
      <c r="F253" s="24"/>
      <c r="G253" s="28"/>
      <c r="H253" s="28"/>
      <c r="I253" s="29">
        <f t="shared" si="166"/>
        <v>0</v>
      </c>
      <c r="J253" s="29"/>
      <c r="K253" s="30"/>
      <c r="L253" s="25"/>
      <c r="M253" s="28"/>
      <c r="N253" s="91" t="s">
        <v>435</v>
      </c>
      <c r="O253" s="54">
        <f t="shared" si="190"/>
        <v>0</v>
      </c>
    </row>
    <row r="254" spans="1:15" ht="9.75" hidden="1" customHeight="1" x14ac:dyDescent="0.2">
      <c r="A254" s="102"/>
      <c r="B254" s="64" t="s">
        <v>346</v>
      </c>
      <c r="C254" s="64"/>
      <c r="D254" s="73" t="s">
        <v>345</v>
      </c>
      <c r="E254" s="28"/>
      <c r="F254" s="24"/>
      <c r="G254" s="28"/>
      <c r="H254" s="28"/>
      <c r="I254" s="29">
        <f t="shared" si="166"/>
        <v>0</v>
      </c>
      <c r="J254" s="29"/>
      <c r="K254" s="30"/>
      <c r="L254" s="25"/>
      <c r="M254" s="28"/>
      <c r="N254" s="91" t="s">
        <v>435</v>
      </c>
      <c r="O254" s="54">
        <f t="shared" si="190"/>
        <v>0</v>
      </c>
    </row>
    <row r="255" spans="1:15" ht="14.25" hidden="1" customHeight="1" x14ac:dyDescent="0.2">
      <c r="A255" s="102"/>
      <c r="B255" s="64" t="s">
        <v>375</v>
      </c>
      <c r="C255" s="64"/>
      <c r="D255" s="73" t="s">
        <v>376</v>
      </c>
      <c r="E255" s="28"/>
      <c r="F255" s="24"/>
      <c r="G255" s="52"/>
      <c r="H255" s="28"/>
      <c r="I255" s="29">
        <f t="shared" si="166"/>
        <v>0</v>
      </c>
      <c r="J255" s="29"/>
      <c r="K255" s="30"/>
      <c r="L255" s="25"/>
      <c r="M255" s="28"/>
      <c r="N255" s="91" t="s">
        <v>435</v>
      </c>
      <c r="O255" s="54">
        <f t="shared" si="190"/>
        <v>0</v>
      </c>
    </row>
    <row r="256" spans="1:15" ht="10.5" hidden="1" customHeight="1" x14ac:dyDescent="0.2">
      <c r="A256" s="11" t="s">
        <v>36</v>
      </c>
      <c r="B256" s="20" t="s">
        <v>184</v>
      </c>
      <c r="C256" s="20"/>
      <c r="D256" s="70" t="s">
        <v>258</v>
      </c>
      <c r="E256" s="23">
        <f>E258</f>
        <v>0</v>
      </c>
      <c r="F256" s="25">
        <f t="shared" ref="F256:H256" si="207">F258</f>
        <v>0</v>
      </c>
      <c r="G256" s="23">
        <f t="shared" si="207"/>
        <v>0</v>
      </c>
      <c r="H256" s="23">
        <f t="shared" si="207"/>
        <v>0</v>
      </c>
      <c r="I256" s="29">
        <f t="shared" si="166"/>
        <v>0</v>
      </c>
      <c r="J256" s="26"/>
      <c r="K256" s="27">
        <f t="shared" si="156"/>
        <v>0</v>
      </c>
      <c r="L256" s="25"/>
      <c r="M256" s="23">
        <f t="shared" ref="M256" si="208">M258</f>
        <v>0</v>
      </c>
      <c r="N256" s="91" t="s">
        <v>435</v>
      </c>
      <c r="O256" s="53">
        <f t="shared" si="190"/>
        <v>0</v>
      </c>
    </row>
    <row r="257" spans="1:15" ht="14.25" hidden="1" customHeight="1" x14ac:dyDescent="0.2">
      <c r="A257" s="11"/>
      <c r="B257" s="20"/>
      <c r="C257" s="20"/>
      <c r="D257" s="74" t="s">
        <v>47</v>
      </c>
      <c r="E257" s="23"/>
      <c r="F257" s="25"/>
      <c r="G257" s="23"/>
      <c r="H257" s="23"/>
      <c r="I257" s="29">
        <f t="shared" si="166"/>
        <v>0</v>
      </c>
      <c r="J257" s="26"/>
      <c r="K257" s="27"/>
      <c r="L257" s="25"/>
      <c r="M257" s="28"/>
      <c r="N257" s="91" t="s">
        <v>435</v>
      </c>
      <c r="O257" s="54">
        <f t="shared" si="190"/>
        <v>0</v>
      </c>
    </row>
    <row r="258" spans="1:15" ht="19.5" hidden="1" customHeight="1" x14ac:dyDescent="0.25">
      <c r="A258" s="11" t="s">
        <v>74</v>
      </c>
      <c r="B258" s="63">
        <v>7530</v>
      </c>
      <c r="C258" s="67"/>
      <c r="D258" s="83" t="s">
        <v>311</v>
      </c>
      <c r="E258" s="28"/>
      <c r="F258" s="24"/>
      <c r="G258" s="28"/>
      <c r="H258" s="28"/>
      <c r="I258" s="29">
        <f t="shared" si="166"/>
        <v>0</v>
      </c>
      <c r="J258" s="29"/>
      <c r="K258" s="30">
        <f t="shared" si="156"/>
        <v>0</v>
      </c>
      <c r="L258" s="24"/>
      <c r="M258" s="28"/>
      <c r="N258" s="91" t="s">
        <v>435</v>
      </c>
      <c r="O258" s="54">
        <f t="shared" si="190"/>
        <v>0</v>
      </c>
    </row>
    <row r="259" spans="1:15" ht="22.5" customHeight="1" x14ac:dyDescent="0.2">
      <c r="A259" s="11" t="s">
        <v>77</v>
      </c>
      <c r="B259" s="20" t="s">
        <v>259</v>
      </c>
      <c r="C259" s="68"/>
      <c r="D259" s="79" t="s">
        <v>260</v>
      </c>
      <c r="E259" s="25">
        <f>E264+E265+E266+E268+E261</f>
        <v>215807.804</v>
      </c>
      <c r="F259" s="25">
        <f>F264+F265+F266+F268+F261</f>
        <v>215807.804</v>
      </c>
      <c r="G259" s="25">
        <f t="shared" ref="G259:H259" si="209">G264+G265+G266+G268+G261</f>
        <v>0</v>
      </c>
      <c r="H259" s="25">
        <f t="shared" si="209"/>
        <v>6068.57</v>
      </c>
      <c r="I259" s="26">
        <f t="shared" si="166"/>
        <v>2.8120252778254486</v>
      </c>
      <c r="J259" s="26"/>
      <c r="K259" s="27">
        <f t="shared" si="156"/>
        <v>0</v>
      </c>
      <c r="L259" s="25"/>
      <c r="M259" s="25">
        <f>M264+M265+M266+M268+M261</f>
        <v>954.19399999999996</v>
      </c>
      <c r="N259" s="115" t="s">
        <v>458</v>
      </c>
      <c r="O259" s="53">
        <f t="shared" si="190"/>
        <v>5114.3760000000002</v>
      </c>
    </row>
    <row r="260" spans="1:15" ht="21" customHeight="1" x14ac:dyDescent="0.2">
      <c r="A260" s="102"/>
      <c r="B260" s="63"/>
      <c r="C260" s="63"/>
      <c r="D260" s="74" t="s">
        <v>47</v>
      </c>
      <c r="E260" s="28"/>
      <c r="F260" s="24"/>
      <c r="G260" s="24"/>
      <c r="H260" s="24"/>
      <c r="I260" s="29">
        <f t="shared" si="166"/>
        <v>0</v>
      </c>
      <c r="J260" s="29"/>
      <c r="K260" s="30">
        <f t="shared" si="156"/>
        <v>0</v>
      </c>
      <c r="L260" s="25"/>
      <c r="M260" s="28"/>
      <c r="N260" s="40" t="e">
        <f t="shared" si="193"/>
        <v>#DIV/0!</v>
      </c>
      <c r="O260" s="54">
        <f t="shared" si="190"/>
        <v>0</v>
      </c>
    </row>
    <row r="261" spans="1:15" ht="21" hidden="1" customHeight="1" x14ac:dyDescent="0.2">
      <c r="A261" s="102"/>
      <c r="B261" s="63" t="s">
        <v>265</v>
      </c>
      <c r="C261" s="63"/>
      <c r="D261" s="74" t="s">
        <v>263</v>
      </c>
      <c r="E261" s="28">
        <f>E263</f>
        <v>0</v>
      </c>
      <c r="F261" s="24">
        <f t="shared" ref="F261:G261" si="210">F263</f>
        <v>0</v>
      </c>
      <c r="G261" s="28">
        <f t="shared" si="210"/>
        <v>0</v>
      </c>
      <c r="H261" s="24">
        <f>H263</f>
        <v>0</v>
      </c>
      <c r="I261" s="29">
        <f t="shared" ref="I261:I263" si="211">IF(F261&gt;0,H261/F261*100,0)</f>
        <v>0</v>
      </c>
      <c r="J261" s="29"/>
      <c r="K261" s="30">
        <f t="shared" ref="K261:K263" si="212">IF(G261&gt;0,H261/G261*100,0)</f>
        <v>0</v>
      </c>
      <c r="L261" s="25"/>
      <c r="M261" s="28">
        <f>M263</f>
        <v>0</v>
      </c>
      <c r="N261" s="39" t="e">
        <f t="shared" si="193"/>
        <v>#DIV/0!</v>
      </c>
      <c r="O261" s="54">
        <f t="shared" ref="O261:O263" si="213">H261-M261</f>
        <v>0</v>
      </c>
    </row>
    <row r="262" spans="1:15" ht="21" hidden="1" customHeight="1" x14ac:dyDescent="0.2">
      <c r="A262" s="102"/>
      <c r="B262" s="63"/>
      <c r="C262" s="63"/>
      <c r="D262" s="73" t="s">
        <v>46</v>
      </c>
      <c r="E262" s="28"/>
      <c r="F262" s="24"/>
      <c r="G262" s="24"/>
      <c r="H262" s="24"/>
      <c r="I262" s="29">
        <f t="shared" si="211"/>
        <v>0</v>
      </c>
      <c r="J262" s="29"/>
      <c r="K262" s="30">
        <f t="shared" si="212"/>
        <v>0</v>
      </c>
      <c r="L262" s="25"/>
      <c r="M262" s="28"/>
      <c r="N262" s="39" t="e">
        <f t="shared" si="193"/>
        <v>#DIV/0!</v>
      </c>
      <c r="O262" s="54">
        <f t="shared" si="213"/>
        <v>0</v>
      </c>
    </row>
    <row r="263" spans="1:15" ht="21" hidden="1" customHeight="1" x14ac:dyDescent="0.2">
      <c r="A263" s="102"/>
      <c r="B263" s="63" t="s">
        <v>266</v>
      </c>
      <c r="C263" s="63"/>
      <c r="D263" s="74" t="s">
        <v>264</v>
      </c>
      <c r="E263" s="28"/>
      <c r="F263" s="24"/>
      <c r="G263" s="24"/>
      <c r="H263" s="24"/>
      <c r="I263" s="29">
        <f t="shared" si="211"/>
        <v>0</v>
      </c>
      <c r="J263" s="29"/>
      <c r="K263" s="30">
        <f t="shared" si="212"/>
        <v>0</v>
      </c>
      <c r="L263" s="25"/>
      <c r="M263" s="28"/>
      <c r="N263" s="39" t="e">
        <f t="shared" si="193"/>
        <v>#DIV/0!</v>
      </c>
      <c r="O263" s="54">
        <f t="shared" si="213"/>
        <v>0</v>
      </c>
    </row>
    <row r="264" spans="1:15" ht="32.25" customHeight="1" x14ac:dyDescent="0.2">
      <c r="A264" s="102" t="s">
        <v>78</v>
      </c>
      <c r="B264" s="63" t="s">
        <v>312</v>
      </c>
      <c r="C264" s="63" t="s">
        <v>181</v>
      </c>
      <c r="D264" s="74" t="s">
        <v>313</v>
      </c>
      <c r="E264" s="28">
        <v>99.4</v>
      </c>
      <c r="F264" s="28">
        <v>99.4</v>
      </c>
      <c r="G264" s="24"/>
      <c r="H264" s="24"/>
      <c r="I264" s="29">
        <f t="shared" si="166"/>
        <v>0</v>
      </c>
      <c r="J264" s="29"/>
      <c r="K264" s="30">
        <f t="shared" si="156"/>
        <v>0</v>
      </c>
      <c r="L264" s="24"/>
      <c r="M264" s="24"/>
      <c r="N264" s="39" t="e">
        <f t="shared" si="193"/>
        <v>#DIV/0!</v>
      </c>
      <c r="O264" s="54">
        <f t="shared" si="190"/>
        <v>0</v>
      </c>
    </row>
    <row r="265" spans="1:15" ht="48" customHeight="1" x14ac:dyDescent="0.2">
      <c r="A265" s="102"/>
      <c r="B265" s="63" t="s">
        <v>314</v>
      </c>
      <c r="C265" s="63"/>
      <c r="D265" s="74" t="s">
        <v>315</v>
      </c>
      <c r="E265" s="28">
        <v>80</v>
      </c>
      <c r="F265" s="28">
        <v>80</v>
      </c>
      <c r="G265" s="24"/>
      <c r="H265" s="24"/>
      <c r="I265" s="29">
        <f t="shared" si="166"/>
        <v>0</v>
      </c>
      <c r="J265" s="29"/>
      <c r="K265" s="30"/>
      <c r="L265" s="24"/>
      <c r="M265" s="24"/>
      <c r="N265" s="39" t="e">
        <f t="shared" si="193"/>
        <v>#DIV/0!</v>
      </c>
      <c r="O265" s="54">
        <f t="shared" si="190"/>
        <v>0</v>
      </c>
    </row>
    <row r="266" spans="1:15" ht="22.5" customHeight="1" x14ac:dyDescent="0.2">
      <c r="A266" s="102" t="s">
        <v>111</v>
      </c>
      <c r="B266" s="63" t="s">
        <v>316</v>
      </c>
      <c r="C266" s="63" t="s">
        <v>185</v>
      </c>
      <c r="D266" s="74" t="s">
        <v>183</v>
      </c>
      <c r="E266" s="24">
        <v>204628.40400000001</v>
      </c>
      <c r="F266" s="24">
        <v>204628.40400000001</v>
      </c>
      <c r="G266" s="24"/>
      <c r="H266" s="24">
        <v>6068.57</v>
      </c>
      <c r="I266" s="29">
        <f t="shared" si="166"/>
        <v>2.9656537808895775</v>
      </c>
      <c r="J266" s="29"/>
      <c r="K266" s="30">
        <f t="shared" si="156"/>
        <v>0</v>
      </c>
      <c r="L266" s="25"/>
      <c r="M266" s="24">
        <v>954.19399999999996</v>
      </c>
      <c r="N266" s="98" t="s">
        <v>458</v>
      </c>
      <c r="O266" s="54">
        <f t="shared" si="190"/>
        <v>5114.3760000000002</v>
      </c>
    </row>
    <row r="267" spans="1:15" ht="15" hidden="1" customHeight="1" x14ac:dyDescent="0.2">
      <c r="A267" s="102" t="s">
        <v>65</v>
      </c>
      <c r="B267" s="63"/>
      <c r="C267" s="63"/>
      <c r="D267" s="71" t="s">
        <v>95</v>
      </c>
      <c r="E267" s="24"/>
      <c r="F267" s="24"/>
      <c r="G267" s="24"/>
      <c r="H267" s="24"/>
      <c r="I267" s="29">
        <f t="shared" ref="I267:I272" si="214">IF(F267&gt;0,H267/F267*100,0)</f>
        <v>0</v>
      </c>
      <c r="J267" s="29"/>
      <c r="K267" s="30">
        <f t="shared" ref="K267:K272" si="215">IF(G267&gt;0,H267/G267*100,0)</f>
        <v>0</v>
      </c>
      <c r="L267" s="25"/>
      <c r="M267" s="28"/>
      <c r="N267" s="58" t="e">
        <f t="shared" si="193"/>
        <v>#DIV/0!</v>
      </c>
      <c r="O267" s="54">
        <f t="shared" si="190"/>
        <v>0</v>
      </c>
    </row>
    <row r="268" spans="1:15" ht="23.25" customHeight="1" x14ac:dyDescent="0.2">
      <c r="A268" s="102"/>
      <c r="B268" s="63" t="s">
        <v>270</v>
      </c>
      <c r="C268" s="63"/>
      <c r="D268" s="74" t="s">
        <v>269</v>
      </c>
      <c r="E268" s="24">
        <f>E270+E271</f>
        <v>11000</v>
      </c>
      <c r="F268" s="24">
        <f t="shared" ref="F268:H268" si="216">F270+F271</f>
        <v>11000</v>
      </c>
      <c r="G268" s="28">
        <f t="shared" si="216"/>
        <v>0</v>
      </c>
      <c r="H268" s="28">
        <f t="shared" si="216"/>
        <v>0</v>
      </c>
      <c r="I268" s="29">
        <f t="shared" si="214"/>
        <v>0</v>
      </c>
      <c r="J268" s="29"/>
      <c r="K268" s="30">
        <f t="shared" si="215"/>
        <v>0</v>
      </c>
      <c r="L268" s="25"/>
      <c r="M268" s="24">
        <f t="shared" ref="M268" si="217">M270+M271</f>
        <v>0</v>
      </c>
      <c r="N268" s="39" t="e">
        <f t="shared" si="193"/>
        <v>#DIV/0!</v>
      </c>
      <c r="O268" s="54">
        <f t="shared" si="190"/>
        <v>0</v>
      </c>
    </row>
    <row r="269" spans="1:15" ht="21.75" customHeight="1" x14ac:dyDescent="0.2">
      <c r="A269" s="102"/>
      <c r="B269" s="63"/>
      <c r="C269" s="63"/>
      <c r="D269" s="73" t="s">
        <v>46</v>
      </c>
      <c r="E269" s="24"/>
      <c r="F269" s="24"/>
      <c r="G269" s="24"/>
      <c r="H269" s="24"/>
      <c r="I269" s="29">
        <f t="shared" si="214"/>
        <v>0</v>
      </c>
      <c r="J269" s="29"/>
      <c r="K269" s="30">
        <f t="shared" si="215"/>
        <v>0</v>
      </c>
      <c r="L269" s="25"/>
      <c r="M269" s="28"/>
      <c r="N269" s="58"/>
      <c r="O269" s="54">
        <f t="shared" si="190"/>
        <v>0</v>
      </c>
    </row>
    <row r="270" spans="1:15" ht="99" customHeight="1" x14ac:dyDescent="0.2">
      <c r="A270" s="102"/>
      <c r="B270" s="64" t="s">
        <v>317</v>
      </c>
      <c r="C270" s="64"/>
      <c r="D270" s="73" t="s">
        <v>318</v>
      </c>
      <c r="E270" s="24">
        <v>11000</v>
      </c>
      <c r="F270" s="24">
        <v>11000</v>
      </c>
      <c r="G270" s="24"/>
      <c r="H270" s="24"/>
      <c r="I270" s="29">
        <f t="shared" si="214"/>
        <v>0</v>
      </c>
      <c r="J270" s="29"/>
      <c r="K270" s="30">
        <f t="shared" si="215"/>
        <v>0</v>
      </c>
      <c r="L270" s="25"/>
      <c r="M270" s="24"/>
      <c r="N270" s="39" t="e">
        <f>H270/M270*100</f>
        <v>#DIV/0!</v>
      </c>
      <c r="O270" s="54">
        <f t="shared" si="190"/>
        <v>0</v>
      </c>
    </row>
    <row r="271" spans="1:15" ht="23.25" hidden="1" customHeight="1" x14ac:dyDescent="0.2">
      <c r="A271" s="102"/>
      <c r="B271" s="64" t="s">
        <v>273</v>
      </c>
      <c r="C271" s="64"/>
      <c r="D271" s="73" t="s">
        <v>186</v>
      </c>
      <c r="E271" s="24"/>
      <c r="F271" s="24"/>
      <c r="G271" s="24"/>
      <c r="H271" s="24"/>
      <c r="I271" s="29">
        <f t="shared" si="214"/>
        <v>0</v>
      </c>
      <c r="J271" s="29"/>
      <c r="K271" s="30">
        <f t="shared" si="215"/>
        <v>0</v>
      </c>
      <c r="L271" s="25"/>
      <c r="M271" s="24"/>
      <c r="N271" s="39" t="e">
        <f t="shared" ref="N271:N303" si="218">H271/M271*100</f>
        <v>#DIV/0!</v>
      </c>
      <c r="O271" s="54">
        <f t="shared" ref="O271:O272" si="219">H271-M271</f>
        <v>0</v>
      </c>
    </row>
    <row r="272" spans="1:15" ht="50.25" hidden="1" customHeight="1" x14ac:dyDescent="0.2">
      <c r="A272" s="102"/>
      <c r="B272" s="20" t="s">
        <v>410</v>
      </c>
      <c r="C272" s="64"/>
      <c r="D272" s="70" t="s">
        <v>411</v>
      </c>
      <c r="E272" s="23"/>
      <c r="F272" s="86"/>
      <c r="G272" s="25"/>
      <c r="H272" s="25"/>
      <c r="I272" s="26">
        <f t="shared" si="214"/>
        <v>0</v>
      </c>
      <c r="J272" s="26"/>
      <c r="K272" s="27">
        <f t="shared" si="215"/>
        <v>0</v>
      </c>
      <c r="L272" s="25"/>
      <c r="M272" s="25"/>
      <c r="N272" s="40" t="e">
        <f t="shared" si="218"/>
        <v>#DIV/0!</v>
      </c>
      <c r="O272" s="53">
        <f t="shared" si="219"/>
        <v>0</v>
      </c>
    </row>
    <row r="273" spans="1:15" ht="23.25" hidden="1" customHeight="1" x14ac:dyDescent="0.2">
      <c r="A273" s="102"/>
      <c r="B273" s="20" t="s">
        <v>274</v>
      </c>
      <c r="C273" s="64"/>
      <c r="D273" s="70" t="s">
        <v>415</v>
      </c>
      <c r="E273" s="25"/>
      <c r="F273" s="25"/>
      <c r="G273" s="25"/>
      <c r="H273" s="25"/>
      <c r="I273" s="26">
        <f t="shared" ref="I273" si="220">IF(F273&gt;0,H273/F273*100,0)</f>
        <v>0</v>
      </c>
      <c r="J273" s="26"/>
      <c r="K273" s="27">
        <f t="shared" ref="K273" si="221">IF(G273&gt;0,H273/G273*100,0)</f>
        <v>0</v>
      </c>
      <c r="L273" s="25"/>
      <c r="M273" s="25"/>
      <c r="N273" s="99" t="s">
        <v>446</v>
      </c>
      <c r="O273" s="53">
        <f t="shared" ref="O273" si="222">H273-M273</f>
        <v>0</v>
      </c>
    </row>
    <row r="274" spans="1:15" ht="22.5" hidden="1" customHeight="1" x14ac:dyDescent="0.2">
      <c r="A274" s="11" t="s">
        <v>41</v>
      </c>
      <c r="B274" s="20" t="s">
        <v>275</v>
      </c>
      <c r="C274" s="20"/>
      <c r="D274" s="70" t="s">
        <v>276</v>
      </c>
      <c r="E274" s="25">
        <f>E276</f>
        <v>0</v>
      </c>
      <c r="F274" s="25">
        <f>F276+F277</f>
        <v>0</v>
      </c>
      <c r="G274" s="23">
        <f t="shared" ref="G274:H274" si="223">G276+G277</f>
        <v>0</v>
      </c>
      <c r="H274" s="23">
        <f t="shared" si="223"/>
        <v>0</v>
      </c>
      <c r="I274" s="26">
        <f t="shared" si="166"/>
        <v>0</v>
      </c>
      <c r="J274" s="26"/>
      <c r="K274" s="27">
        <f t="shared" ref="K274:K319" si="224">IF(G274&gt;0,H274/G274*100,0)</f>
        <v>0</v>
      </c>
      <c r="L274" s="25"/>
      <c r="M274" s="25">
        <f>M276+M277</f>
        <v>0</v>
      </c>
      <c r="N274" s="50" t="e">
        <f t="shared" si="218"/>
        <v>#DIV/0!</v>
      </c>
      <c r="O274" s="53">
        <f t="shared" si="190"/>
        <v>0</v>
      </c>
    </row>
    <row r="275" spans="1:15" ht="21.75" hidden="1" customHeight="1" x14ac:dyDescent="0.2">
      <c r="A275" s="102"/>
      <c r="B275" s="63"/>
      <c r="C275" s="63"/>
      <c r="D275" s="71" t="s">
        <v>47</v>
      </c>
      <c r="E275" s="28"/>
      <c r="F275" s="24"/>
      <c r="G275" s="24"/>
      <c r="H275" s="24"/>
      <c r="I275" s="26">
        <f t="shared" si="166"/>
        <v>0</v>
      </c>
      <c r="J275" s="29"/>
      <c r="K275" s="27">
        <f t="shared" si="224"/>
        <v>0</v>
      </c>
      <c r="L275" s="25"/>
      <c r="M275" s="28"/>
      <c r="N275" s="50"/>
      <c r="O275" s="54">
        <f t="shared" si="190"/>
        <v>0</v>
      </c>
    </row>
    <row r="276" spans="1:15" ht="23.25" hidden="1" customHeight="1" x14ac:dyDescent="0.2">
      <c r="A276" s="102" t="s">
        <v>193</v>
      </c>
      <c r="B276" s="63" t="s">
        <v>277</v>
      </c>
      <c r="C276" s="63"/>
      <c r="D276" s="71" t="s">
        <v>278</v>
      </c>
      <c r="E276" s="24"/>
      <c r="F276" s="24"/>
      <c r="G276" s="24"/>
      <c r="H276" s="24"/>
      <c r="I276" s="29">
        <f t="shared" si="166"/>
        <v>0</v>
      </c>
      <c r="J276" s="29"/>
      <c r="K276" s="30">
        <f t="shared" si="224"/>
        <v>0</v>
      </c>
      <c r="L276" s="24"/>
      <c r="M276" s="24"/>
      <c r="N276" s="58" t="e">
        <f t="shared" si="218"/>
        <v>#DIV/0!</v>
      </c>
      <c r="O276" s="54">
        <f t="shared" si="190"/>
        <v>0</v>
      </c>
    </row>
    <row r="277" spans="1:15" ht="19.5" hidden="1" customHeight="1" x14ac:dyDescent="0.2">
      <c r="A277" s="102"/>
      <c r="B277" s="63" t="s">
        <v>386</v>
      </c>
      <c r="C277" s="63"/>
      <c r="D277" s="71" t="s">
        <v>387</v>
      </c>
      <c r="E277" s="28"/>
      <c r="F277" s="24"/>
      <c r="G277" s="24"/>
      <c r="H277" s="24"/>
      <c r="I277" s="29">
        <f t="shared" si="166"/>
        <v>0</v>
      </c>
      <c r="J277" s="29"/>
      <c r="K277" s="30"/>
      <c r="L277" s="24"/>
      <c r="M277" s="24"/>
      <c r="N277" s="40" t="e">
        <f t="shared" si="218"/>
        <v>#DIV/0!</v>
      </c>
      <c r="O277" s="54">
        <f t="shared" ref="O277" si="225">H277-M277</f>
        <v>0</v>
      </c>
    </row>
    <row r="278" spans="1:15" ht="24.75" customHeight="1" x14ac:dyDescent="0.2">
      <c r="A278" s="11"/>
      <c r="B278" s="20" t="s">
        <v>319</v>
      </c>
      <c r="C278" s="20"/>
      <c r="D278" s="70" t="s">
        <v>320</v>
      </c>
      <c r="E278" s="25">
        <f>E280+E285</f>
        <v>4525</v>
      </c>
      <c r="F278" s="25">
        <f>F280+F285</f>
        <v>4525</v>
      </c>
      <c r="G278" s="23">
        <f>G280+G285</f>
        <v>0</v>
      </c>
      <c r="H278" s="25">
        <f>H280+H285</f>
        <v>0</v>
      </c>
      <c r="I278" s="26">
        <f t="shared" si="166"/>
        <v>0</v>
      </c>
      <c r="J278" s="29"/>
      <c r="K278" s="30">
        <f t="shared" si="224"/>
        <v>0</v>
      </c>
      <c r="L278" s="24"/>
      <c r="M278" s="25">
        <f>M280+M285</f>
        <v>0</v>
      </c>
      <c r="N278" s="40" t="e">
        <f t="shared" si="218"/>
        <v>#DIV/0!</v>
      </c>
      <c r="O278" s="53">
        <f t="shared" si="190"/>
        <v>0</v>
      </c>
    </row>
    <row r="279" spans="1:15" ht="20.25" customHeight="1" x14ac:dyDescent="0.2">
      <c r="A279" s="102"/>
      <c r="B279" s="63"/>
      <c r="C279" s="63"/>
      <c r="D279" s="71" t="s">
        <v>47</v>
      </c>
      <c r="E279" s="28"/>
      <c r="F279" s="24"/>
      <c r="G279" s="24"/>
      <c r="H279" s="24"/>
      <c r="I279" s="29">
        <f t="shared" si="166"/>
        <v>0</v>
      </c>
      <c r="J279" s="29"/>
      <c r="K279" s="30">
        <f t="shared" si="224"/>
        <v>0</v>
      </c>
      <c r="L279" s="24"/>
      <c r="M279" s="24"/>
      <c r="N279" s="40" t="e">
        <f t="shared" si="218"/>
        <v>#DIV/0!</v>
      </c>
      <c r="O279" s="54">
        <f t="shared" si="190"/>
        <v>0</v>
      </c>
    </row>
    <row r="280" spans="1:15" ht="35.25" customHeight="1" x14ac:dyDescent="0.2">
      <c r="A280" s="102" t="s">
        <v>93</v>
      </c>
      <c r="B280" s="63" t="s">
        <v>321</v>
      </c>
      <c r="C280" s="63" t="s">
        <v>189</v>
      </c>
      <c r="D280" s="71" t="s">
        <v>322</v>
      </c>
      <c r="E280" s="24">
        <f>E282+E283+E284</f>
        <v>170.91499999999999</v>
      </c>
      <c r="F280" s="24">
        <f>F282+F283+F284</f>
        <v>170.91499999999999</v>
      </c>
      <c r="G280" s="28">
        <f>G282+G283+G284</f>
        <v>0</v>
      </c>
      <c r="H280" s="100">
        <f>H282+H283+H284</f>
        <v>0</v>
      </c>
      <c r="I280" s="29">
        <f t="shared" si="166"/>
        <v>0</v>
      </c>
      <c r="J280" s="29"/>
      <c r="K280" s="30">
        <f t="shared" si="224"/>
        <v>0</v>
      </c>
      <c r="L280" s="24"/>
      <c r="M280" s="24">
        <f>M282+M283+M284</f>
        <v>0</v>
      </c>
      <c r="N280" s="39" t="e">
        <f t="shared" si="218"/>
        <v>#DIV/0!</v>
      </c>
      <c r="O280" s="54">
        <f t="shared" si="190"/>
        <v>0</v>
      </c>
    </row>
    <row r="281" spans="1:15" ht="19.5" customHeight="1" x14ac:dyDescent="0.2">
      <c r="A281" s="102" t="s">
        <v>201</v>
      </c>
      <c r="B281" s="63"/>
      <c r="C281" s="63"/>
      <c r="D281" s="73" t="s">
        <v>46</v>
      </c>
      <c r="E281" s="28"/>
      <c r="F281" s="24"/>
      <c r="G281" s="24"/>
      <c r="H281" s="24"/>
      <c r="I281" s="29">
        <f t="shared" si="166"/>
        <v>0</v>
      </c>
      <c r="J281" s="29"/>
      <c r="K281" s="30"/>
      <c r="L281" s="24"/>
      <c r="M281" s="28"/>
      <c r="N281" s="40" t="e">
        <f t="shared" si="218"/>
        <v>#DIV/0!</v>
      </c>
      <c r="O281" s="54">
        <f t="shared" si="190"/>
        <v>0</v>
      </c>
    </row>
    <row r="282" spans="1:15" ht="15.75" hidden="1" x14ac:dyDescent="0.2">
      <c r="A282" s="102" t="s">
        <v>197</v>
      </c>
      <c r="B282" s="64" t="s">
        <v>323</v>
      </c>
      <c r="C282" s="64"/>
      <c r="D282" s="72" t="s">
        <v>90</v>
      </c>
      <c r="E282" s="28"/>
      <c r="F282" s="24"/>
      <c r="G282" s="24"/>
      <c r="H282" s="24"/>
      <c r="I282" s="29">
        <f t="shared" si="166"/>
        <v>0</v>
      </c>
      <c r="J282" s="29"/>
      <c r="K282" s="30"/>
      <c r="L282" s="24"/>
      <c r="M282" s="28"/>
      <c r="N282" s="40" t="e">
        <f t="shared" si="218"/>
        <v>#DIV/0!</v>
      </c>
      <c r="O282" s="54">
        <f t="shared" si="190"/>
        <v>0</v>
      </c>
    </row>
    <row r="283" spans="1:15" ht="33.75" customHeight="1" x14ac:dyDescent="0.2">
      <c r="A283" s="102" t="s">
        <v>91</v>
      </c>
      <c r="B283" s="64" t="s">
        <v>324</v>
      </c>
      <c r="C283" s="64" t="s">
        <v>190</v>
      </c>
      <c r="D283" s="72" t="s">
        <v>432</v>
      </c>
      <c r="E283" s="24">
        <v>170.91499999999999</v>
      </c>
      <c r="F283" s="24">
        <v>170.91499999999999</v>
      </c>
      <c r="G283" s="24"/>
      <c r="H283" s="24"/>
      <c r="I283" s="29">
        <f t="shared" ref="I283:I284" si="226">IF(F283&gt;0,H283/F283*100,0)</f>
        <v>0</v>
      </c>
      <c r="J283" s="29"/>
      <c r="K283" s="30"/>
      <c r="L283" s="24"/>
      <c r="M283" s="28"/>
      <c r="N283" s="40" t="e">
        <f t="shared" si="218"/>
        <v>#DIV/0!</v>
      </c>
      <c r="O283" s="54">
        <f t="shared" si="190"/>
        <v>0</v>
      </c>
    </row>
    <row r="284" spans="1:15" ht="30.75" hidden="1" customHeight="1" x14ac:dyDescent="0.2">
      <c r="A284" s="102"/>
      <c r="B284" s="64" t="s">
        <v>347</v>
      </c>
      <c r="C284" s="64"/>
      <c r="D284" s="72" t="s">
        <v>196</v>
      </c>
      <c r="E284" s="24"/>
      <c r="F284" s="24"/>
      <c r="G284" s="24"/>
      <c r="H284" s="24"/>
      <c r="I284" s="29">
        <f t="shared" si="226"/>
        <v>0</v>
      </c>
      <c r="J284" s="29"/>
      <c r="K284" s="30"/>
      <c r="L284" s="24"/>
      <c r="M284" s="24"/>
      <c r="N284" s="39" t="e">
        <f t="shared" si="218"/>
        <v>#DIV/0!</v>
      </c>
      <c r="O284" s="54">
        <f t="shared" si="190"/>
        <v>0</v>
      </c>
    </row>
    <row r="285" spans="1:15" ht="21.75" customHeight="1" x14ac:dyDescent="0.2">
      <c r="A285" s="102" t="s">
        <v>45</v>
      </c>
      <c r="B285" s="63" t="s">
        <v>325</v>
      </c>
      <c r="C285" s="63" t="s">
        <v>191</v>
      </c>
      <c r="D285" s="71" t="s">
        <v>326</v>
      </c>
      <c r="E285" s="24">
        <v>4354.085</v>
      </c>
      <c r="F285" s="24">
        <v>4354.085</v>
      </c>
      <c r="G285" s="24"/>
      <c r="H285" s="24"/>
      <c r="I285" s="29">
        <f t="shared" si="166"/>
        <v>0</v>
      </c>
      <c r="J285" s="29"/>
      <c r="K285" s="30">
        <f t="shared" si="224"/>
        <v>0</v>
      </c>
      <c r="L285" s="24"/>
      <c r="M285" s="24"/>
      <c r="N285" s="90" t="s">
        <v>445</v>
      </c>
      <c r="O285" s="54">
        <f t="shared" si="190"/>
        <v>0</v>
      </c>
    </row>
    <row r="286" spans="1:15" ht="12.75" hidden="1" customHeight="1" x14ac:dyDescent="0.2">
      <c r="A286" s="102"/>
      <c r="B286" s="63"/>
      <c r="C286" s="63"/>
      <c r="D286" s="71"/>
      <c r="E286" s="28"/>
      <c r="F286" s="24"/>
      <c r="G286" s="24"/>
      <c r="H286" s="24"/>
      <c r="I286" s="29">
        <f t="shared" si="166"/>
        <v>0</v>
      </c>
      <c r="J286" s="29"/>
      <c r="K286" s="30">
        <f t="shared" si="224"/>
        <v>0</v>
      </c>
      <c r="L286" s="25"/>
      <c r="M286" s="28"/>
      <c r="N286" s="58" t="e">
        <f t="shared" si="218"/>
        <v>#DIV/0!</v>
      </c>
      <c r="O286" s="54">
        <f t="shared" si="190"/>
        <v>0</v>
      </c>
    </row>
    <row r="287" spans="1:15" ht="15.75" hidden="1" x14ac:dyDescent="0.2">
      <c r="A287" s="102"/>
      <c r="B287" s="63"/>
      <c r="C287" s="63"/>
      <c r="D287" s="71"/>
      <c r="E287" s="28"/>
      <c r="F287" s="24"/>
      <c r="G287" s="24"/>
      <c r="H287" s="24"/>
      <c r="I287" s="29">
        <f t="shared" si="166"/>
        <v>0</v>
      </c>
      <c r="J287" s="29"/>
      <c r="K287" s="30">
        <f t="shared" si="224"/>
        <v>0</v>
      </c>
      <c r="L287" s="25"/>
      <c r="M287" s="28"/>
      <c r="N287" s="58" t="e">
        <f t="shared" si="218"/>
        <v>#DIV/0!</v>
      </c>
      <c r="O287" s="54">
        <f t="shared" si="190"/>
        <v>0</v>
      </c>
    </row>
    <row r="288" spans="1:15" ht="15.75" hidden="1" x14ac:dyDescent="0.2">
      <c r="A288" s="102"/>
      <c r="B288" s="63"/>
      <c r="C288" s="63"/>
      <c r="D288" s="71"/>
      <c r="E288" s="28"/>
      <c r="F288" s="24"/>
      <c r="G288" s="24"/>
      <c r="H288" s="24"/>
      <c r="I288" s="29">
        <f t="shared" si="166"/>
        <v>0</v>
      </c>
      <c r="J288" s="29"/>
      <c r="K288" s="30">
        <f t="shared" si="224"/>
        <v>0</v>
      </c>
      <c r="L288" s="25"/>
      <c r="M288" s="28"/>
      <c r="N288" s="58" t="e">
        <f t="shared" si="218"/>
        <v>#DIV/0!</v>
      </c>
      <c r="O288" s="54">
        <f t="shared" si="190"/>
        <v>0</v>
      </c>
    </row>
    <row r="289" spans="1:16" ht="20.25" hidden="1" customHeight="1" x14ac:dyDescent="0.2">
      <c r="A289" s="102"/>
      <c r="B289" s="20" t="s">
        <v>279</v>
      </c>
      <c r="C289" s="20"/>
      <c r="D289" s="70" t="s">
        <v>50</v>
      </c>
      <c r="E289" s="23">
        <f>E291</f>
        <v>0</v>
      </c>
      <c r="F289" s="25">
        <f t="shared" ref="F289:H289" si="227">F291</f>
        <v>0</v>
      </c>
      <c r="G289" s="23">
        <f t="shared" si="227"/>
        <v>0</v>
      </c>
      <c r="H289" s="23">
        <f t="shared" si="227"/>
        <v>0</v>
      </c>
      <c r="I289" s="26">
        <f t="shared" si="166"/>
        <v>0</v>
      </c>
      <c r="J289" s="29"/>
      <c r="K289" s="27"/>
      <c r="L289" s="25"/>
      <c r="M289" s="23">
        <f t="shared" ref="M289" si="228">M291</f>
        <v>0</v>
      </c>
      <c r="N289" s="58" t="e">
        <f t="shared" si="218"/>
        <v>#DIV/0!</v>
      </c>
      <c r="O289" s="53">
        <f t="shared" si="190"/>
        <v>0</v>
      </c>
    </row>
    <row r="290" spans="1:16" ht="21" hidden="1" customHeight="1" x14ac:dyDescent="0.2">
      <c r="A290" s="102"/>
      <c r="B290" s="63"/>
      <c r="C290" s="63"/>
      <c r="D290" s="71" t="s">
        <v>47</v>
      </c>
      <c r="E290" s="28"/>
      <c r="F290" s="24"/>
      <c r="G290" s="24"/>
      <c r="H290" s="24"/>
      <c r="I290" s="29">
        <f t="shared" si="166"/>
        <v>0</v>
      </c>
      <c r="J290" s="29"/>
      <c r="K290" s="30"/>
      <c r="L290" s="25"/>
      <c r="M290" s="28"/>
      <c r="N290" s="58" t="e">
        <f t="shared" si="218"/>
        <v>#DIV/0!</v>
      </c>
      <c r="O290" s="54">
        <f t="shared" si="190"/>
        <v>0</v>
      </c>
    </row>
    <row r="291" spans="1:16" ht="21.75" hidden="1" customHeight="1" x14ac:dyDescent="0.2">
      <c r="A291" s="102"/>
      <c r="B291" s="63" t="s">
        <v>280</v>
      </c>
      <c r="C291" s="63"/>
      <c r="D291" s="71" t="s">
        <v>281</v>
      </c>
      <c r="E291" s="28"/>
      <c r="F291" s="24"/>
      <c r="G291" s="24"/>
      <c r="H291" s="24"/>
      <c r="I291" s="29">
        <f t="shared" si="166"/>
        <v>0</v>
      </c>
      <c r="J291" s="29"/>
      <c r="K291" s="30"/>
      <c r="L291" s="25"/>
      <c r="M291" s="24"/>
      <c r="N291" s="58" t="e">
        <f t="shared" si="218"/>
        <v>#DIV/0!</v>
      </c>
      <c r="O291" s="54">
        <f t="shared" si="190"/>
        <v>0</v>
      </c>
    </row>
    <row r="292" spans="1:16" ht="19.5" hidden="1" customHeight="1" x14ac:dyDescent="0.2">
      <c r="A292" s="102"/>
      <c r="B292" s="20" t="s">
        <v>282</v>
      </c>
      <c r="C292" s="64"/>
      <c r="D292" s="70" t="s">
        <v>101</v>
      </c>
      <c r="E292" s="28"/>
      <c r="F292" s="25">
        <f>F298+F294+F301</f>
        <v>0</v>
      </c>
      <c r="G292" s="23">
        <f t="shared" ref="G292:H292" si="229">G298+G294+G301</f>
        <v>0</v>
      </c>
      <c r="H292" s="23">
        <f t="shared" si="229"/>
        <v>0</v>
      </c>
      <c r="I292" s="26">
        <f t="shared" si="166"/>
        <v>0</v>
      </c>
      <c r="J292" s="29"/>
      <c r="K292" s="30"/>
      <c r="L292" s="25"/>
      <c r="M292" s="24">
        <f>M298+M294+M301</f>
        <v>0</v>
      </c>
      <c r="N292" s="58" t="e">
        <f t="shared" si="218"/>
        <v>#DIV/0!</v>
      </c>
      <c r="O292" s="53">
        <f t="shared" ref="O292:O300" si="230">H292-M292</f>
        <v>0</v>
      </c>
    </row>
    <row r="293" spans="1:16" ht="17.25" hidden="1" customHeight="1" x14ac:dyDescent="0.2">
      <c r="A293" s="102"/>
      <c r="B293" s="20"/>
      <c r="C293" s="64"/>
      <c r="D293" s="71" t="s">
        <v>47</v>
      </c>
      <c r="E293" s="28"/>
      <c r="F293" s="24"/>
      <c r="G293" s="24"/>
      <c r="H293" s="24"/>
      <c r="I293" s="29">
        <f t="shared" si="166"/>
        <v>0</v>
      </c>
      <c r="J293" s="29"/>
      <c r="K293" s="30"/>
      <c r="L293" s="25"/>
      <c r="M293" s="24"/>
      <c r="N293" s="58" t="e">
        <f t="shared" si="218"/>
        <v>#DIV/0!</v>
      </c>
      <c r="O293" s="54">
        <f t="shared" si="230"/>
        <v>0</v>
      </c>
    </row>
    <row r="294" spans="1:16" ht="27" hidden="1" customHeight="1" x14ac:dyDescent="0.2">
      <c r="A294" s="102"/>
      <c r="B294" s="63" t="s">
        <v>398</v>
      </c>
      <c r="C294" s="64"/>
      <c r="D294" s="71" t="s">
        <v>400</v>
      </c>
      <c r="E294" s="28"/>
      <c r="F294" s="24">
        <f>F297+F296</f>
        <v>0</v>
      </c>
      <c r="G294" s="28">
        <f t="shared" ref="G294:H294" si="231">G297+G296</f>
        <v>0</v>
      </c>
      <c r="H294" s="28">
        <f t="shared" si="231"/>
        <v>0</v>
      </c>
      <c r="I294" s="29">
        <f t="shared" ref="I294:O294" si="232">I297</f>
        <v>0</v>
      </c>
      <c r="J294" s="28">
        <f t="shared" si="232"/>
        <v>0</v>
      </c>
      <c r="K294" s="28">
        <f t="shared" si="232"/>
        <v>0</v>
      </c>
      <c r="L294" s="28">
        <f t="shared" si="232"/>
        <v>0</v>
      </c>
      <c r="M294" s="28">
        <f>M297</f>
        <v>0</v>
      </c>
      <c r="N294" s="58" t="e">
        <f t="shared" si="218"/>
        <v>#DIV/0!</v>
      </c>
      <c r="O294" s="28">
        <f t="shared" si="232"/>
        <v>0</v>
      </c>
    </row>
    <row r="295" spans="1:16" ht="17.25" hidden="1" customHeight="1" x14ac:dyDescent="0.2">
      <c r="A295" s="102"/>
      <c r="B295" s="63"/>
      <c r="C295" s="64"/>
      <c r="D295" s="73" t="s">
        <v>46</v>
      </c>
      <c r="E295" s="28"/>
      <c r="F295" s="24"/>
      <c r="G295" s="24"/>
      <c r="H295" s="24"/>
      <c r="I295" s="29"/>
      <c r="J295" s="28">
        <f t="shared" ref="J295:L295" si="233">J298</f>
        <v>0</v>
      </c>
      <c r="K295" s="28">
        <f t="shared" si="233"/>
        <v>0</v>
      </c>
      <c r="L295" s="28">
        <f t="shared" si="233"/>
        <v>0</v>
      </c>
      <c r="M295" s="24"/>
      <c r="N295" s="58" t="e">
        <f t="shared" si="218"/>
        <v>#DIV/0!</v>
      </c>
      <c r="O295" s="28"/>
    </row>
    <row r="296" spans="1:16" ht="25.5" hidden="1" customHeight="1" x14ac:dyDescent="0.2">
      <c r="A296" s="102"/>
      <c r="B296" s="64" t="s">
        <v>406</v>
      </c>
      <c r="C296" s="64"/>
      <c r="D296" s="73" t="s">
        <v>407</v>
      </c>
      <c r="E296" s="28"/>
      <c r="F296" s="24"/>
      <c r="G296" s="24"/>
      <c r="H296" s="24"/>
      <c r="I296" s="29">
        <f t="shared" ref="I296" si="234">IF(F296&gt;0,H296/F296*100,0)</f>
        <v>0</v>
      </c>
      <c r="J296" s="29"/>
      <c r="K296" s="30"/>
      <c r="L296" s="25"/>
      <c r="M296" s="24"/>
      <c r="N296" s="58" t="e">
        <f t="shared" si="218"/>
        <v>#DIV/0!</v>
      </c>
      <c r="O296" s="54">
        <f t="shared" ref="O296" si="235">H296-M296</f>
        <v>0</v>
      </c>
    </row>
    <row r="297" spans="1:16" ht="27.75" hidden="1" customHeight="1" x14ac:dyDescent="0.2">
      <c r="A297" s="102"/>
      <c r="B297" s="64" t="s">
        <v>399</v>
      </c>
      <c r="C297" s="64"/>
      <c r="D297" s="72" t="s">
        <v>401</v>
      </c>
      <c r="E297" s="28"/>
      <c r="F297" s="24"/>
      <c r="G297" s="24"/>
      <c r="H297" s="24"/>
      <c r="I297" s="29">
        <f t="shared" si="166"/>
        <v>0</v>
      </c>
      <c r="J297" s="29"/>
      <c r="K297" s="30"/>
      <c r="L297" s="25"/>
      <c r="M297" s="24"/>
      <c r="N297" s="58" t="e">
        <f t="shared" si="218"/>
        <v>#DIV/0!</v>
      </c>
      <c r="O297" s="54">
        <f t="shared" ref="O297" si="236">H297-M297</f>
        <v>0</v>
      </c>
    </row>
    <row r="298" spans="1:16" ht="28.5" hidden="1" customHeight="1" x14ac:dyDescent="0.2">
      <c r="A298" s="102"/>
      <c r="B298" s="63" t="s">
        <v>391</v>
      </c>
      <c r="C298" s="64"/>
      <c r="D298" s="71" t="s">
        <v>392</v>
      </c>
      <c r="E298" s="28"/>
      <c r="F298" s="24">
        <f>F300</f>
        <v>0</v>
      </c>
      <c r="G298" s="24"/>
      <c r="H298" s="24">
        <f>H300</f>
        <v>0</v>
      </c>
      <c r="I298" s="29">
        <f t="shared" si="166"/>
        <v>0</v>
      </c>
      <c r="J298" s="29"/>
      <c r="K298" s="30"/>
      <c r="L298" s="25"/>
      <c r="M298" s="24">
        <f>M300</f>
        <v>0</v>
      </c>
      <c r="N298" s="58" t="e">
        <f t="shared" si="218"/>
        <v>#DIV/0!</v>
      </c>
      <c r="O298" s="54">
        <f t="shared" si="230"/>
        <v>0</v>
      </c>
    </row>
    <row r="299" spans="1:16" ht="18" hidden="1" customHeight="1" x14ac:dyDescent="0.2">
      <c r="A299" s="102"/>
      <c r="B299" s="63"/>
      <c r="C299" s="64"/>
      <c r="D299" s="73" t="s">
        <v>46</v>
      </c>
      <c r="E299" s="28"/>
      <c r="F299" s="24"/>
      <c r="G299" s="24"/>
      <c r="H299" s="24"/>
      <c r="I299" s="29">
        <f t="shared" si="166"/>
        <v>0</v>
      </c>
      <c r="J299" s="29"/>
      <c r="K299" s="30"/>
      <c r="L299" s="25"/>
      <c r="M299" s="24"/>
      <c r="N299" s="58" t="e">
        <f t="shared" si="218"/>
        <v>#DIV/0!</v>
      </c>
      <c r="O299" s="54">
        <f t="shared" si="230"/>
        <v>0</v>
      </c>
    </row>
    <row r="300" spans="1:16" ht="29.25" hidden="1" customHeight="1" x14ac:dyDescent="0.2">
      <c r="A300" s="102"/>
      <c r="B300" s="64" t="s">
        <v>389</v>
      </c>
      <c r="C300" s="64"/>
      <c r="D300" s="72" t="s">
        <v>390</v>
      </c>
      <c r="E300" s="28"/>
      <c r="F300" s="24"/>
      <c r="G300" s="24"/>
      <c r="H300" s="24"/>
      <c r="I300" s="29">
        <f t="shared" si="166"/>
        <v>0</v>
      </c>
      <c r="J300" s="29"/>
      <c r="K300" s="30"/>
      <c r="L300" s="25"/>
      <c r="M300" s="24"/>
      <c r="N300" s="58" t="e">
        <f t="shared" si="218"/>
        <v>#DIV/0!</v>
      </c>
      <c r="O300" s="54">
        <f t="shared" si="230"/>
        <v>0</v>
      </c>
    </row>
    <row r="301" spans="1:16" ht="30" hidden="1" customHeight="1" x14ac:dyDescent="0.2">
      <c r="A301" s="102"/>
      <c r="B301" s="63" t="s">
        <v>402</v>
      </c>
      <c r="C301" s="64"/>
      <c r="D301" s="71" t="s">
        <v>404</v>
      </c>
      <c r="E301" s="28"/>
      <c r="F301" s="24">
        <f>F303</f>
        <v>0</v>
      </c>
      <c r="G301" s="28">
        <f t="shared" ref="G301:H301" si="237">G303</f>
        <v>0</v>
      </c>
      <c r="H301" s="28">
        <f t="shared" si="237"/>
        <v>0</v>
      </c>
      <c r="I301" s="29">
        <f t="shared" si="166"/>
        <v>0</v>
      </c>
      <c r="J301" s="29"/>
      <c r="K301" s="30"/>
      <c r="L301" s="25"/>
      <c r="M301" s="24">
        <f>M303</f>
        <v>0</v>
      </c>
      <c r="N301" s="58" t="e">
        <f t="shared" si="218"/>
        <v>#DIV/0!</v>
      </c>
      <c r="O301" s="54">
        <f t="shared" ref="O301:O303" si="238">H301-M301</f>
        <v>0</v>
      </c>
    </row>
    <row r="302" spans="1:16" ht="20.25" hidden="1" customHeight="1" x14ac:dyDescent="0.2">
      <c r="A302" s="102"/>
      <c r="B302" s="63"/>
      <c r="C302" s="64"/>
      <c r="D302" s="73" t="s">
        <v>46</v>
      </c>
      <c r="E302" s="28"/>
      <c r="F302" s="24"/>
      <c r="G302" s="24"/>
      <c r="H302" s="24"/>
      <c r="I302" s="29">
        <f t="shared" si="166"/>
        <v>0</v>
      </c>
      <c r="J302" s="29"/>
      <c r="K302" s="30"/>
      <c r="L302" s="25"/>
      <c r="M302" s="24"/>
      <c r="N302" s="58" t="e">
        <f t="shared" si="218"/>
        <v>#DIV/0!</v>
      </c>
      <c r="O302" s="54">
        <f t="shared" si="238"/>
        <v>0</v>
      </c>
    </row>
    <row r="303" spans="1:16" ht="30.75" hidden="1" customHeight="1" x14ac:dyDescent="0.2">
      <c r="A303" s="102"/>
      <c r="B303" s="64" t="s">
        <v>403</v>
      </c>
      <c r="C303" s="64"/>
      <c r="D303" s="72" t="s">
        <v>405</v>
      </c>
      <c r="E303" s="28"/>
      <c r="F303" s="24"/>
      <c r="G303" s="24"/>
      <c r="H303" s="24"/>
      <c r="I303" s="29">
        <f t="shared" si="166"/>
        <v>0</v>
      </c>
      <c r="J303" s="29"/>
      <c r="K303" s="30"/>
      <c r="L303" s="25"/>
      <c r="M303" s="24"/>
      <c r="N303" s="58" t="e">
        <f t="shared" si="218"/>
        <v>#DIV/0!</v>
      </c>
      <c r="O303" s="54">
        <f t="shared" si="238"/>
        <v>0</v>
      </c>
    </row>
    <row r="304" spans="1:16" s="7" customFormat="1" ht="51" hidden="1" customHeight="1" x14ac:dyDescent="0.2">
      <c r="A304" s="11"/>
      <c r="B304" s="20" t="s">
        <v>284</v>
      </c>
      <c r="C304" s="20"/>
      <c r="D304" s="70" t="s">
        <v>285</v>
      </c>
      <c r="E304" s="23">
        <f>E306</f>
        <v>0</v>
      </c>
      <c r="F304" s="25">
        <f t="shared" ref="F304:H304" si="239">F306</f>
        <v>0</v>
      </c>
      <c r="G304" s="23">
        <f t="shared" si="239"/>
        <v>0</v>
      </c>
      <c r="H304" s="25">
        <f t="shared" si="239"/>
        <v>0</v>
      </c>
      <c r="I304" s="26">
        <f t="shared" si="166"/>
        <v>0</v>
      </c>
      <c r="J304" s="26"/>
      <c r="K304" s="27"/>
      <c r="L304" s="25"/>
      <c r="M304" s="25">
        <f t="shared" ref="M304" si="240">M306</f>
        <v>0</v>
      </c>
      <c r="N304" s="50" t="e">
        <f t="shared" ref="N304:N320" si="241">H304/M304*100</f>
        <v>#DIV/0!</v>
      </c>
      <c r="O304" s="53">
        <f t="shared" si="190"/>
        <v>0</v>
      </c>
      <c r="P304" s="60"/>
    </row>
    <row r="305" spans="1:16" ht="21" hidden="1" customHeight="1" x14ac:dyDescent="0.2">
      <c r="A305" s="102"/>
      <c r="B305" s="63"/>
      <c r="C305" s="63"/>
      <c r="D305" s="71" t="s">
        <v>47</v>
      </c>
      <c r="E305" s="28"/>
      <c r="F305" s="24"/>
      <c r="G305" s="24"/>
      <c r="H305" s="24"/>
      <c r="I305" s="29">
        <f t="shared" si="166"/>
        <v>0</v>
      </c>
      <c r="J305" s="29"/>
      <c r="K305" s="30"/>
      <c r="L305" s="25"/>
      <c r="M305" s="28"/>
      <c r="N305" s="39" t="e">
        <f t="shared" si="241"/>
        <v>#DIV/0!</v>
      </c>
      <c r="O305" s="54">
        <f t="shared" ref="O305:O320" si="242">H305-M305</f>
        <v>0</v>
      </c>
    </row>
    <row r="306" spans="1:16" ht="22.5" hidden="1" customHeight="1" x14ac:dyDescent="0.2">
      <c r="A306" s="102"/>
      <c r="B306" s="63" t="s">
        <v>286</v>
      </c>
      <c r="C306" s="63"/>
      <c r="D306" s="71" t="s">
        <v>327</v>
      </c>
      <c r="E306" s="28"/>
      <c r="F306" s="24"/>
      <c r="G306" s="24"/>
      <c r="H306" s="24"/>
      <c r="I306" s="29">
        <f t="shared" si="166"/>
        <v>0</v>
      </c>
      <c r="J306" s="29"/>
      <c r="K306" s="30"/>
      <c r="L306" s="25"/>
      <c r="M306" s="24"/>
      <c r="N306" s="58" t="e">
        <f t="shared" si="241"/>
        <v>#DIV/0!</v>
      </c>
      <c r="O306" s="54">
        <f t="shared" si="242"/>
        <v>0</v>
      </c>
    </row>
    <row r="307" spans="1:16" ht="36" hidden="1" customHeight="1" x14ac:dyDescent="0.2">
      <c r="A307" s="102"/>
      <c r="B307" s="20" t="s">
        <v>333</v>
      </c>
      <c r="C307" s="20"/>
      <c r="D307" s="70" t="s">
        <v>334</v>
      </c>
      <c r="E307" s="28"/>
      <c r="F307" s="25"/>
      <c r="G307" s="24"/>
      <c r="H307" s="25"/>
      <c r="I307" s="26">
        <f t="shared" si="166"/>
        <v>0</v>
      </c>
      <c r="J307" s="29"/>
      <c r="K307" s="30"/>
      <c r="L307" s="25"/>
      <c r="M307" s="25"/>
      <c r="N307" s="50" t="e">
        <f t="shared" si="241"/>
        <v>#DIV/0!</v>
      </c>
      <c r="O307" s="53">
        <f t="shared" si="242"/>
        <v>0</v>
      </c>
    </row>
    <row r="308" spans="1:16" ht="4.5" customHeight="1" x14ac:dyDescent="0.2">
      <c r="A308" s="102"/>
      <c r="B308" s="63"/>
      <c r="C308" s="63"/>
      <c r="D308" s="71"/>
      <c r="E308" s="28"/>
      <c r="F308" s="24"/>
      <c r="G308" s="24"/>
      <c r="H308" s="24"/>
      <c r="I308" s="29">
        <f t="shared" si="166"/>
        <v>0</v>
      </c>
      <c r="J308" s="29"/>
      <c r="K308" s="30">
        <f t="shared" si="224"/>
        <v>0</v>
      </c>
      <c r="L308" s="25"/>
      <c r="M308" s="28"/>
      <c r="N308" s="39" t="e">
        <f t="shared" si="241"/>
        <v>#DIV/0!</v>
      </c>
      <c r="O308" s="53">
        <f t="shared" si="242"/>
        <v>0</v>
      </c>
    </row>
    <row r="309" spans="1:16" ht="51" hidden="1" customHeight="1" x14ac:dyDescent="0.2">
      <c r="A309" s="102" t="s">
        <v>102</v>
      </c>
      <c r="B309" s="63"/>
      <c r="C309" s="63"/>
      <c r="D309" s="71" t="s">
        <v>110</v>
      </c>
      <c r="E309" s="28"/>
      <c r="F309" s="24"/>
      <c r="G309" s="24"/>
      <c r="H309" s="24"/>
      <c r="I309" s="29"/>
      <c r="J309" s="29"/>
      <c r="K309" s="30">
        <f t="shared" si="224"/>
        <v>0</v>
      </c>
      <c r="L309" s="25"/>
      <c r="M309" s="28"/>
      <c r="N309" s="39" t="e">
        <f t="shared" si="241"/>
        <v>#DIV/0!</v>
      </c>
      <c r="O309" s="53">
        <f t="shared" si="242"/>
        <v>0</v>
      </c>
    </row>
    <row r="310" spans="1:16" ht="20.25" customHeight="1" x14ac:dyDescent="0.2">
      <c r="A310" s="102"/>
      <c r="B310" s="63"/>
      <c r="C310" s="63"/>
      <c r="D310" s="79" t="s">
        <v>84</v>
      </c>
      <c r="E310" s="25">
        <f>E170+E171+E172+E173+E174+E207+E208+E209+E223+E224+E243+E256+E259+E274+E278+E289+E304+E307+E273</f>
        <v>339734.55099999998</v>
      </c>
      <c r="F310" s="25">
        <f>F170+F171+F172+F173+F174+F207+F208+F209+F223+F224+F243+F256+F259+F274+F278+F289+F304+F307+F292+F273+F272</f>
        <v>339734.55099999998</v>
      </c>
      <c r="G310" s="86">
        <f t="shared" ref="G310" si="243">G170+G171+G172+G173+G174+G207+G208+G209+G223+G224+G243+G256+G259+G274+G278+G289+G304+G307+G292+G273+G272</f>
        <v>0</v>
      </c>
      <c r="H310" s="25">
        <f>H170+H171+H172+H173+H174+H207+H208+H209+H223+H224+H243+H256+H259+H274+H278+H289+H304+H307+H292+H273+H272</f>
        <v>13523.963</v>
      </c>
      <c r="I310" s="26">
        <f t="shared" ref="I310:I312" si="244">IF(F310&gt;0,H310/F310*100,0)</f>
        <v>3.9807440721564995</v>
      </c>
      <c r="J310" s="26"/>
      <c r="K310" s="27">
        <f t="shared" si="224"/>
        <v>0</v>
      </c>
      <c r="L310" s="25"/>
      <c r="M310" s="25">
        <f>M170+M171+M172+M173+M174+M207+M208+M209+M223+M224+M243+M256+M259+M274+M278+M289+M304+M307+M292+M273+M272</f>
        <v>13347.562</v>
      </c>
      <c r="N310" s="50">
        <f t="shared" si="241"/>
        <v>101.32159715759327</v>
      </c>
      <c r="O310" s="53">
        <f t="shared" si="242"/>
        <v>176.40099999999984</v>
      </c>
      <c r="P310" s="89"/>
    </row>
    <row r="311" spans="1:16" ht="32.25" customHeight="1" x14ac:dyDescent="0.2">
      <c r="A311" s="102"/>
      <c r="B311" s="63"/>
      <c r="C311" s="63"/>
      <c r="D311" s="79" t="s">
        <v>116</v>
      </c>
      <c r="E311" s="25">
        <f>E310-E170</f>
        <v>220332.80399999997</v>
      </c>
      <c r="F311" s="25">
        <f>F310-F170</f>
        <v>220332.80399999997</v>
      </c>
      <c r="G311" s="23">
        <f>G310-G170</f>
        <v>0</v>
      </c>
      <c r="H311" s="25">
        <f>H310-H170</f>
        <v>6068.57</v>
      </c>
      <c r="I311" s="26">
        <f t="shared" si="244"/>
        <v>2.7542743930222939</v>
      </c>
      <c r="J311" s="26"/>
      <c r="K311" s="27"/>
      <c r="L311" s="25"/>
      <c r="M311" s="25">
        <f>M310-M170</f>
        <v>2593.2000000000007</v>
      </c>
      <c r="N311" s="115" t="s">
        <v>459</v>
      </c>
      <c r="O311" s="53">
        <f t="shared" si="242"/>
        <v>3475.369999999999</v>
      </c>
    </row>
    <row r="312" spans="1:16" ht="9" customHeight="1" x14ac:dyDescent="0.2">
      <c r="A312" s="102"/>
      <c r="B312" s="63"/>
      <c r="C312" s="63"/>
      <c r="D312" s="70"/>
      <c r="E312" s="28"/>
      <c r="F312" s="28"/>
      <c r="G312" s="23"/>
      <c r="H312" s="23"/>
      <c r="I312" s="29">
        <f t="shared" si="244"/>
        <v>0</v>
      </c>
      <c r="J312" s="26"/>
      <c r="K312" s="27">
        <f t="shared" si="224"/>
        <v>0</v>
      </c>
      <c r="L312" s="25"/>
      <c r="M312" s="28"/>
      <c r="N312" s="50"/>
      <c r="O312" s="53">
        <f t="shared" si="242"/>
        <v>0</v>
      </c>
    </row>
    <row r="313" spans="1:16" ht="21.75" customHeight="1" x14ac:dyDescent="0.2">
      <c r="A313" s="102"/>
      <c r="B313" s="63"/>
      <c r="C313" s="63"/>
      <c r="D313" s="79" t="s">
        <v>11</v>
      </c>
      <c r="E313" s="23">
        <f>E315+E316+E314+E317</f>
        <v>0</v>
      </c>
      <c r="F313" s="23">
        <f>F315+F316+F314+F317</f>
        <v>0</v>
      </c>
      <c r="G313" s="23">
        <f>G315+G316+G314+G317</f>
        <v>0</v>
      </c>
      <c r="H313" s="23">
        <f>H315+H316+H314+H317</f>
        <v>-0.75800000000000001</v>
      </c>
      <c r="I313" s="26"/>
      <c r="J313" s="26"/>
      <c r="K313" s="27">
        <f t="shared" si="224"/>
        <v>0</v>
      </c>
      <c r="L313" s="25"/>
      <c r="M313" s="23">
        <f>M315+M316+M314+M317</f>
        <v>-0.17699999999999999</v>
      </c>
      <c r="N313" s="115" t="s">
        <v>460</v>
      </c>
      <c r="O313" s="95">
        <f t="shared" si="242"/>
        <v>-0.58099999999999996</v>
      </c>
    </row>
    <row r="314" spans="1:16" ht="15.75" hidden="1" x14ac:dyDescent="0.2">
      <c r="A314" s="102" t="s">
        <v>111</v>
      </c>
      <c r="B314" s="63"/>
      <c r="C314" s="63"/>
      <c r="D314" s="71" t="s">
        <v>112</v>
      </c>
      <c r="E314" s="28"/>
      <c r="F314" s="28"/>
      <c r="G314" s="23"/>
      <c r="H314" s="23"/>
      <c r="I314" s="26"/>
      <c r="J314" s="26"/>
      <c r="K314" s="27">
        <f t="shared" si="224"/>
        <v>0</v>
      </c>
      <c r="L314" s="25"/>
      <c r="M314" s="28"/>
      <c r="N314" s="30" t="e">
        <f t="shared" si="241"/>
        <v>#DIV/0!</v>
      </c>
      <c r="O314" s="96">
        <f t="shared" si="242"/>
        <v>0</v>
      </c>
    </row>
    <row r="315" spans="1:16" ht="51" customHeight="1" x14ac:dyDescent="0.2">
      <c r="A315" s="102" t="s">
        <v>96</v>
      </c>
      <c r="B315" s="63" t="s">
        <v>329</v>
      </c>
      <c r="C315" s="63"/>
      <c r="D315" s="71" t="s">
        <v>371</v>
      </c>
      <c r="E315" s="28">
        <v>13.11</v>
      </c>
      <c r="F315" s="28">
        <v>13.11</v>
      </c>
      <c r="G315" s="28"/>
      <c r="H315" s="28"/>
      <c r="I315" s="29">
        <f>H315/F315*100</f>
        <v>0</v>
      </c>
      <c r="J315" s="26"/>
      <c r="K315" s="27">
        <f t="shared" si="224"/>
        <v>0</v>
      </c>
      <c r="L315" s="25">
        <f t="shared" ref="L315:L318" si="245">H315-G315</f>
        <v>0</v>
      </c>
      <c r="M315" s="28"/>
      <c r="N315" s="39" t="e">
        <f t="shared" si="241"/>
        <v>#DIV/0!</v>
      </c>
      <c r="O315" s="96">
        <f t="shared" si="242"/>
        <v>0</v>
      </c>
    </row>
    <row r="316" spans="1:16" ht="52.5" customHeight="1" x14ac:dyDescent="0.2">
      <c r="A316" s="102" t="s">
        <v>9</v>
      </c>
      <c r="B316" s="63" t="s">
        <v>330</v>
      </c>
      <c r="C316" s="63"/>
      <c r="D316" s="71" t="s">
        <v>372</v>
      </c>
      <c r="E316" s="28">
        <v>-13.11</v>
      </c>
      <c r="F316" s="28">
        <v>-13.11</v>
      </c>
      <c r="G316" s="28"/>
      <c r="H316" s="28">
        <v>-0.75800000000000001</v>
      </c>
      <c r="I316" s="29">
        <f>H316/F316*100</f>
        <v>5.7818459191456908</v>
      </c>
      <c r="J316" s="26"/>
      <c r="K316" s="27">
        <f t="shared" si="224"/>
        <v>0</v>
      </c>
      <c r="L316" s="25"/>
      <c r="M316" s="28">
        <v>-0.17699999999999999</v>
      </c>
      <c r="N316" s="98" t="s">
        <v>460</v>
      </c>
      <c r="O316" s="96">
        <f t="shared" si="242"/>
        <v>-0.58099999999999996</v>
      </c>
    </row>
    <row r="317" spans="1:16" ht="30" hidden="1" customHeight="1" x14ac:dyDescent="0.2">
      <c r="A317" s="102"/>
      <c r="B317" s="63" t="s">
        <v>328</v>
      </c>
      <c r="C317" s="63"/>
      <c r="D317" s="71" t="s">
        <v>373</v>
      </c>
      <c r="E317" s="28"/>
      <c r="F317" s="28"/>
      <c r="G317" s="23"/>
      <c r="H317" s="23"/>
      <c r="I317" s="26" t="e">
        <f t="shared" ref="I317" si="246">H317/F317*100</f>
        <v>#DIV/0!</v>
      </c>
      <c r="J317" s="26"/>
      <c r="K317" s="27"/>
      <c r="L317" s="25"/>
      <c r="M317" s="28"/>
      <c r="N317" s="39" t="e">
        <f t="shared" si="241"/>
        <v>#DIV/0!</v>
      </c>
      <c r="O317" s="54">
        <f t="shared" si="242"/>
        <v>0</v>
      </c>
    </row>
    <row r="318" spans="1:16" ht="8.25" customHeight="1" x14ac:dyDescent="0.2">
      <c r="A318" s="102"/>
      <c r="B318" s="63"/>
      <c r="C318" s="63"/>
      <c r="D318" s="71"/>
      <c r="E318" s="28"/>
      <c r="F318" s="28"/>
      <c r="G318" s="23"/>
      <c r="H318" s="28"/>
      <c r="I318" s="29">
        <f>IF(F318&gt;0,H318/F318*100,0)</f>
        <v>0</v>
      </c>
      <c r="J318" s="26"/>
      <c r="K318" s="27">
        <f t="shared" si="224"/>
        <v>0</v>
      </c>
      <c r="L318" s="25">
        <f t="shared" si="245"/>
        <v>0</v>
      </c>
      <c r="M318" s="28"/>
      <c r="N318" s="30"/>
      <c r="O318" s="54">
        <f t="shared" si="242"/>
        <v>0</v>
      </c>
    </row>
    <row r="319" spans="1:16" s="12" customFormat="1" ht="34.5" customHeight="1" x14ac:dyDescent="0.2">
      <c r="A319" s="22"/>
      <c r="B319" s="63"/>
      <c r="C319" s="69"/>
      <c r="D319" s="70" t="s">
        <v>15</v>
      </c>
      <c r="E319" s="25">
        <f>E164+E310</f>
        <v>8192502.216</v>
      </c>
      <c r="F319" s="86">
        <f>F164+F310</f>
        <v>9179204.3821800016</v>
      </c>
      <c r="G319" s="34"/>
      <c r="H319" s="25">
        <f>H164+H310</f>
        <v>521385.94999999995</v>
      </c>
      <c r="I319" s="26">
        <f>IF(F319&gt;0,H319/F319*100,0)</f>
        <v>5.6800777964176259</v>
      </c>
      <c r="J319" s="35"/>
      <c r="K319" s="36">
        <f t="shared" si="224"/>
        <v>0</v>
      </c>
      <c r="L319" s="25"/>
      <c r="M319" s="25">
        <f>M164+M310</f>
        <v>444914.96299999999</v>
      </c>
      <c r="N319" s="27">
        <f t="shared" si="241"/>
        <v>117.18777594809728</v>
      </c>
      <c r="O319" s="53">
        <f t="shared" si="242"/>
        <v>76470.986999999965</v>
      </c>
      <c r="P319" s="61"/>
    </row>
    <row r="320" spans="1:16" ht="34.5" customHeight="1" x14ac:dyDescent="0.2">
      <c r="B320" s="65"/>
      <c r="C320" s="65"/>
      <c r="D320" s="70" t="s">
        <v>117</v>
      </c>
      <c r="E320" s="25">
        <f>E311+E164</f>
        <v>8073100.4689999996</v>
      </c>
      <c r="F320" s="86">
        <f>F311+F164</f>
        <v>9059802.6351800002</v>
      </c>
      <c r="G320" s="23"/>
      <c r="H320" s="25">
        <f>H311+H164</f>
        <v>513930.55699999997</v>
      </c>
      <c r="I320" s="26">
        <f>IF(F320&gt;0,H320/F320*100,0)</f>
        <v>5.6726462782352787</v>
      </c>
      <c r="J320" s="37"/>
      <c r="K320" s="37"/>
      <c r="L320" s="25"/>
      <c r="M320" s="25">
        <f>M311+M164</f>
        <v>434160.60100000002</v>
      </c>
      <c r="N320" s="27">
        <f t="shared" si="241"/>
        <v>118.37337515570647</v>
      </c>
      <c r="O320" s="53">
        <f t="shared" si="242"/>
        <v>79769.955999999947</v>
      </c>
    </row>
    <row r="321" spans="1:15" ht="71.25" customHeight="1" x14ac:dyDescent="0.25">
      <c r="B321" s="42"/>
      <c r="C321" s="42"/>
      <c r="D321" s="110" t="s">
        <v>461</v>
      </c>
      <c r="E321" s="110"/>
      <c r="F321" s="110"/>
      <c r="G321" s="110"/>
      <c r="H321" s="110"/>
      <c r="I321" s="110"/>
      <c r="J321" s="110"/>
      <c r="K321" s="110"/>
      <c r="L321" s="110"/>
      <c r="M321" s="110"/>
      <c r="N321" s="110"/>
      <c r="O321" s="110"/>
    </row>
    <row r="322" spans="1:15" ht="47.25" customHeight="1" x14ac:dyDescent="0.2">
      <c r="B322" s="42"/>
      <c r="C322" s="42"/>
      <c r="D322" s="49" t="s">
        <v>397</v>
      </c>
      <c r="E322" s="43"/>
      <c r="F322" s="44"/>
      <c r="G322" s="43"/>
      <c r="H322" s="43"/>
      <c r="I322" s="45"/>
      <c r="J322" s="46"/>
      <c r="K322" s="46"/>
      <c r="L322" s="47"/>
      <c r="M322" s="43"/>
      <c r="N322" s="48"/>
      <c r="O322" s="43"/>
    </row>
    <row r="323" spans="1:15" ht="63" customHeight="1" x14ac:dyDescent="0.2">
      <c r="A323" s="106"/>
      <c r="B323" s="106"/>
      <c r="C323" s="106"/>
      <c r="D323" s="106"/>
      <c r="E323" s="106"/>
      <c r="F323" s="106"/>
      <c r="G323" s="106"/>
      <c r="H323" s="106"/>
      <c r="I323" s="106"/>
      <c r="J323" s="106"/>
      <c r="K323" s="106"/>
      <c r="L323" s="106"/>
    </row>
    <row r="324" spans="1:15" x14ac:dyDescent="0.2">
      <c r="D324" s="13"/>
      <c r="E324" s="14"/>
      <c r="F324" s="14"/>
      <c r="G324" s="15"/>
      <c r="H324" s="15"/>
      <c r="I324" s="16"/>
      <c r="J324" s="16"/>
      <c r="K324" s="16"/>
      <c r="L324" s="15"/>
    </row>
    <row r="325" spans="1:15" x14ac:dyDescent="0.2">
      <c r="D325" s="13"/>
      <c r="E325" s="14"/>
      <c r="F325" s="14"/>
      <c r="G325" s="15"/>
      <c r="H325" s="15"/>
      <c r="I325" s="16"/>
      <c r="J325" s="16"/>
      <c r="K325" s="16"/>
      <c r="L325" s="15"/>
    </row>
    <row r="326" spans="1:15" x14ac:dyDescent="0.2">
      <c r="D326" s="13"/>
      <c r="E326" s="14"/>
      <c r="F326" s="14"/>
      <c r="G326" s="15"/>
      <c r="H326" s="15"/>
      <c r="I326" s="16"/>
      <c r="J326" s="16"/>
      <c r="K326" s="16"/>
      <c r="L326" s="15"/>
    </row>
    <row r="327" spans="1:15" x14ac:dyDescent="0.2">
      <c r="D327" s="13"/>
      <c r="E327" s="14"/>
      <c r="F327" s="14"/>
      <c r="G327" s="15"/>
      <c r="H327" s="15"/>
      <c r="I327" s="16"/>
      <c r="J327" s="16"/>
      <c r="K327" s="16"/>
      <c r="L327" s="15"/>
    </row>
    <row r="328" spans="1:15" x14ac:dyDescent="0.2">
      <c r="D328" s="13"/>
      <c r="E328" s="14"/>
      <c r="F328" s="14"/>
      <c r="G328" s="15"/>
      <c r="H328" s="15"/>
      <c r="I328" s="16"/>
      <c r="J328" s="16"/>
      <c r="K328" s="16"/>
      <c r="L328" s="15"/>
    </row>
    <row r="329" spans="1:15" x14ac:dyDescent="0.2">
      <c r="D329" s="13"/>
      <c r="E329" s="14"/>
      <c r="F329" s="14"/>
      <c r="G329" s="15"/>
      <c r="H329" s="15"/>
      <c r="I329" s="16"/>
      <c r="J329" s="16"/>
      <c r="K329" s="16"/>
      <c r="L329" s="15"/>
    </row>
    <row r="330" spans="1:15" x14ac:dyDescent="0.2">
      <c r="D330" s="13"/>
      <c r="E330" s="14"/>
      <c r="F330" s="14"/>
      <c r="G330" s="15"/>
      <c r="H330" s="15"/>
      <c r="I330" s="16"/>
      <c r="J330" s="16"/>
      <c r="K330" s="16"/>
      <c r="L330" s="15"/>
    </row>
    <row r="331" spans="1:15" x14ac:dyDescent="0.2">
      <c r="D331" s="13"/>
      <c r="E331" s="14"/>
      <c r="F331" s="14"/>
      <c r="G331" s="16"/>
      <c r="H331" s="15"/>
      <c r="I331" s="16"/>
      <c r="J331" s="16"/>
      <c r="K331" s="16"/>
      <c r="L331" s="15"/>
    </row>
    <row r="332" spans="1:15" x14ac:dyDescent="0.2">
      <c r="D332" s="13"/>
      <c r="E332" s="14"/>
      <c r="F332" s="14"/>
      <c r="G332" s="16"/>
      <c r="H332" s="15"/>
      <c r="I332" s="16"/>
      <c r="J332" s="16"/>
      <c r="K332" s="16"/>
      <c r="L332" s="15"/>
    </row>
    <row r="333" spans="1:15" x14ac:dyDescent="0.2">
      <c r="D333" s="13"/>
      <c r="E333" s="14"/>
      <c r="F333" s="14"/>
      <c r="G333" s="16"/>
      <c r="H333" s="15"/>
      <c r="I333" s="16"/>
      <c r="J333" s="16"/>
      <c r="K333" s="16"/>
      <c r="L333" s="15"/>
    </row>
    <row r="334" spans="1:15" x14ac:dyDescent="0.2">
      <c r="D334" s="13"/>
      <c r="E334" s="14"/>
      <c r="F334" s="14"/>
      <c r="G334" s="16"/>
      <c r="H334" s="15"/>
      <c r="I334" s="16"/>
      <c r="J334" s="16"/>
      <c r="K334" s="16"/>
      <c r="L334" s="15"/>
    </row>
    <row r="335" spans="1:15" x14ac:dyDescent="0.2">
      <c r="D335" s="13"/>
      <c r="E335" s="14"/>
      <c r="F335" s="14"/>
      <c r="G335" s="16"/>
      <c r="H335" s="15"/>
      <c r="I335" s="16"/>
      <c r="J335" s="16"/>
      <c r="K335" s="16"/>
      <c r="L335" s="15"/>
    </row>
    <row r="336" spans="1:15" x14ac:dyDescent="0.2">
      <c r="D336" s="13"/>
      <c r="E336" s="14"/>
      <c r="F336" s="14"/>
      <c r="G336" s="14"/>
      <c r="H336" s="17"/>
      <c r="I336" s="14"/>
      <c r="J336" s="14"/>
      <c r="K336" s="14"/>
      <c r="L336" s="17"/>
    </row>
    <row r="337" spans="4:12" x14ac:dyDescent="0.2">
      <c r="D337" s="13"/>
      <c r="E337" s="14"/>
      <c r="F337" s="14"/>
      <c r="G337" s="14"/>
      <c r="H337" s="17"/>
      <c r="I337" s="14"/>
      <c r="J337" s="14"/>
      <c r="K337" s="14"/>
      <c r="L337" s="17"/>
    </row>
    <row r="338" spans="4:12" x14ac:dyDescent="0.2">
      <c r="D338" s="13"/>
      <c r="E338" s="14"/>
      <c r="F338" s="14"/>
      <c r="G338" s="14"/>
      <c r="H338" s="17"/>
      <c r="I338" s="14"/>
      <c r="J338" s="14"/>
      <c r="K338" s="14"/>
      <c r="L338" s="17"/>
    </row>
    <row r="339" spans="4:12" x14ac:dyDescent="0.2">
      <c r="D339" s="13"/>
      <c r="E339" s="14"/>
      <c r="F339" s="14"/>
      <c r="G339" s="14"/>
      <c r="H339" s="17"/>
      <c r="I339" s="14"/>
      <c r="J339" s="14"/>
      <c r="K339" s="14"/>
      <c r="L339" s="17"/>
    </row>
    <row r="340" spans="4:12" x14ac:dyDescent="0.2">
      <c r="D340" s="13"/>
      <c r="E340" s="14"/>
      <c r="F340" s="14"/>
      <c r="G340" s="14"/>
      <c r="H340" s="17"/>
      <c r="I340" s="14"/>
      <c r="J340" s="14"/>
      <c r="K340" s="14"/>
      <c r="L340" s="14"/>
    </row>
    <row r="341" spans="4:12" x14ac:dyDescent="0.2">
      <c r="D341" s="13"/>
      <c r="E341" s="14"/>
      <c r="F341" s="14"/>
      <c r="G341" s="14"/>
      <c r="H341" s="17"/>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3"/>
      <c r="E356" s="14"/>
      <c r="F356" s="14"/>
      <c r="G356" s="14"/>
      <c r="H356" s="14"/>
      <c r="I356" s="14"/>
      <c r="J356" s="14"/>
      <c r="K356" s="14"/>
      <c r="L356" s="14"/>
    </row>
    <row r="357" spans="4:12" x14ac:dyDescent="0.2">
      <c r="D357" s="13"/>
      <c r="E357" s="14"/>
      <c r="F357" s="14"/>
      <c r="G357" s="14"/>
      <c r="H357" s="14"/>
      <c r="I357" s="14"/>
      <c r="J357" s="14"/>
      <c r="K357" s="14"/>
      <c r="L357" s="14"/>
    </row>
    <row r="358" spans="4:12" x14ac:dyDescent="0.2">
      <c r="D358" s="13"/>
      <c r="E358" s="14"/>
      <c r="F358" s="14"/>
      <c r="G358" s="14"/>
      <c r="H358" s="14"/>
      <c r="I358" s="14"/>
      <c r="J358" s="14"/>
      <c r="K358" s="14"/>
      <c r="L358" s="14"/>
    </row>
    <row r="359" spans="4:12" x14ac:dyDescent="0.2">
      <c r="D359" s="13"/>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c r="E421" s="14"/>
      <c r="F421" s="14"/>
      <c r="G421" s="14"/>
      <c r="H421" s="14"/>
      <c r="I421" s="14"/>
      <c r="J421" s="14"/>
      <c r="K421" s="14"/>
      <c r="L421" s="14"/>
    </row>
    <row r="422" spans="4:12" x14ac:dyDescent="0.2">
      <c r="D422" s="18"/>
      <c r="E422" s="14"/>
      <c r="F422" s="14"/>
      <c r="G422" s="14"/>
      <c r="H422" s="14"/>
      <c r="I422" s="14"/>
      <c r="J422" s="14"/>
      <c r="K422" s="14"/>
      <c r="L422" s="14"/>
    </row>
    <row r="423" spans="4:12" x14ac:dyDescent="0.2">
      <c r="D423" s="18"/>
      <c r="E423" s="14"/>
      <c r="F423" s="14"/>
      <c r="G423" s="14"/>
      <c r="H423" s="14"/>
      <c r="I423" s="14"/>
      <c r="J423" s="14"/>
      <c r="K423" s="14"/>
      <c r="L423" s="14"/>
    </row>
    <row r="424" spans="4:12" x14ac:dyDescent="0.2">
      <c r="D424" s="18"/>
      <c r="E424" s="14"/>
      <c r="F424" s="14"/>
      <c r="G424" s="14"/>
      <c r="H424" s="14"/>
      <c r="I424" s="14"/>
      <c r="J424" s="14"/>
      <c r="K424" s="14"/>
      <c r="L424" s="14"/>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8"/>
    </row>
    <row r="444" spans="4:4" x14ac:dyDescent="0.2">
      <c r="D444" s="18"/>
    </row>
    <row r="445" spans="4:4" x14ac:dyDescent="0.2">
      <c r="D445" s="18"/>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row r="553" spans="4:4" x14ac:dyDescent="0.2">
      <c r="D553" s="19"/>
    </row>
    <row r="554" spans="4:4" x14ac:dyDescent="0.2">
      <c r="D554" s="19"/>
    </row>
    <row r="555" spans="4:4" x14ac:dyDescent="0.2">
      <c r="D555" s="19"/>
    </row>
  </sheetData>
  <mergeCells count="14">
    <mergeCell ref="A1:O1"/>
    <mergeCell ref="M3:M4"/>
    <mergeCell ref="N3:N4"/>
    <mergeCell ref="O3:O4"/>
    <mergeCell ref="A323:L323"/>
    <mergeCell ref="A3:A4"/>
    <mergeCell ref="B3:B4"/>
    <mergeCell ref="D3:D4"/>
    <mergeCell ref="E3:E4"/>
    <mergeCell ref="F3:G3"/>
    <mergeCell ref="H3:H4"/>
    <mergeCell ref="I3:K3"/>
    <mergeCell ref="L3:L4"/>
    <mergeCell ref="D321:O321"/>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2026-02-05T10:03:44Z</cp:lastPrinted>
  <dcterms:created xsi:type="dcterms:W3CDTF">2002-02-11T07:55:21Z</dcterms:created>
  <dcterms:modified xsi:type="dcterms:W3CDTF">2026-02-05T10:18:19Z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